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1"/>
  <workbookPr/>
  <mc:AlternateContent xmlns:mc="http://schemas.openxmlformats.org/markup-compatibility/2006">
    <mc:Choice Requires="x15">
      <x15ac:absPath xmlns:x15ac="http://schemas.microsoft.com/office/spreadsheetml/2010/11/ac" url="C:\Users\bbalacha\Desktop\Job\2023\May\18-05-2023\P0525633\Final File\"/>
    </mc:Choice>
  </mc:AlternateContent>
  <xr:revisionPtr revIDLastSave="0" documentId="8_{6C4AA7E5-55D3-4E3A-B878-C97CF0E44C8C}" xr6:coauthVersionLast="47" xr6:coauthVersionMax="47" xr10:uidLastSave="{00000000-0000-0000-0000-000000000000}"/>
  <bookViews>
    <workbookView xWindow="23880" yWindow="-120" windowWidth="24240" windowHeight="13140" firstSheet="8" activeTab="8" xr2:uid="{00000000-000D-0000-FFFF-FFFF00000000}"/>
  </bookViews>
  <sheets>
    <sheet name="About us" sheetId="3" r:id="rId1"/>
    <sheet name="Disclaimer" sheetId="4" r:id="rId2"/>
    <sheet name="Calculation" sheetId="5" r:id="rId3"/>
    <sheet name="Calculation2 (XD Period)" sheetId="6" r:id="rId4"/>
    <sheet name="BGCO2811" sheetId="7" r:id="rId5"/>
    <sheet name="BGCO2511" sheetId="8" r:id="rId6"/>
    <sheet name="BGCO2411" sheetId="9" r:id="rId7"/>
    <sheet name="BGIV2811" sheetId="10" r:id="rId8"/>
    <sheet name="BGIV2511" sheetId="11" r:id="rId9"/>
    <sheet name="BGIV2411" sheetId="12" r:id="rId10"/>
  </sheets>
  <definedNames>
    <definedName name="_xlnm._FilterDatabase" localSheetId="6" hidden="1">BGCO2411!$B$4:$AA$216</definedName>
    <definedName name="_xlnm._FilterDatabase" localSheetId="5" hidden="1">BGCO2511!$B$4:$AB$222</definedName>
    <definedName name="_xlnm._FilterDatabase" localSheetId="4" hidden="1">BGCO2811!$B$4:$AA$222</definedName>
    <definedName name="Currency" localSheetId="6">#REF!</definedName>
    <definedName name="Currency" localSheetId="5">#REF!</definedName>
    <definedName name="Currency" localSheetId="4">#REF!</definedName>
    <definedName name="Currency" localSheetId="9">#REF!</definedName>
    <definedName name="Currency" localSheetId="8">#REF!</definedName>
    <definedName name="Currency" localSheetId="7">#REF!</definedName>
    <definedName name="Currency" localSheetId="3">#REF!</definedName>
    <definedName name="Currenc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16" i="9" l="1"/>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AB34" i="9"/>
  <c r="AB33" i="9"/>
  <c r="AB32" i="9"/>
  <c r="AB31" i="9"/>
  <c r="AB30" i="9"/>
  <c r="AB29" i="9"/>
  <c r="AB28" i="9"/>
  <c r="AB27" i="9"/>
  <c r="AB26" i="9"/>
  <c r="AB25" i="9"/>
  <c r="AB24" i="9"/>
  <c r="AB23" i="9"/>
  <c r="AB22" i="9"/>
  <c r="AB21" i="9"/>
  <c r="AB20" i="9"/>
  <c r="AB19" i="9"/>
  <c r="AB18" i="9"/>
  <c r="AB17" i="9"/>
  <c r="AB16" i="9"/>
  <c r="AB15" i="9"/>
  <c r="AB14" i="9"/>
  <c r="AB13" i="9"/>
  <c r="AB12" i="9"/>
  <c r="AB11" i="9"/>
  <c r="AB10" i="9"/>
  <c r="AB9" i="9"/>
  <c r="AB8" i="9"/>
  <c r="AB7" i="9"/>
  <c r="X28" i="5" s="1" a="1"/>
  <c r="X28" i="5" s="1"/>
  <c r="AB6" i="9"/>
  <c r="X48" i="5" s="1" a="1"/>
  <c r="X48" i="5" s="1"/>
  <c r="AB5" i="9"/>
  <c r="AB222" i="8"/>
  <c r="AB221" i="8"/>
  <c r="AB220" i="8"/>
  <c r="AB219" i="8"/>
  <c r="AB218" i="8"/>
  <c r="AB217" i="8"/>
  <c r="AB216" i="8"/>
  <c r="AB215" i="8"/>
  <c r="AB214" i="8"/>
  <c r="AB213" i="8"/>
  <c r="AB212" i="8"/>
  <c r="AB211" i="8"/>
  <c r="AB210" i="8"/>
  <c r="AB209" i="8"/>
  <c r="AB208" i="8"/>
  <c r="AB207" i="8"/>
  <c r="AB206" i="8"/>
  <c r="AB205" i="8"/>
  <c r="AB204" i="8"/>
  <c r="AB203" i="8"/>
  <c r="AB202" i="8"/>
  <c r="AB201" i="8"/>
  <c r="AB200" i="8"/>
  <c r="AB199" i="8"/>
  <c r="AB198" i="8"/>
  <c r="AB197" i="8"/>
  <c r="AB196" i="8"/>
  <c r="AB195" i="8"/>
  <c r="AB194" i="8"/>
  <c r="AB193" i="8"/>
  <c r="AB192" i="8"/>
  <c r="AB191" i="8"/>
  <c r="AB190" i="8"/>
  <c r="AB189" i="8"/>
  <c r="AB188" i="8"/>
  <c r="AB187" i="8"/>
  <c r="AB186" i="8"/>
  <c r="AB185" i="8"/>
  <c r="AB184" i="8"/>
  <c r="AB183" i="8"/>
  <c r="AB182" i="8"/>
  <c r="AB181" i="8"/>
  <c r="AB180" i="8"/>
  <c r="AB179" i="8"/>
  <c r="AB178" i="8"/>
  <c r="AB177" i="8"/>
  <c r="AB176" i="8"/>
  <c r="AB175" i="8"/>
  <c r="AB174" i="8"/>
  <c r="AB173" i="8"/>
  <c r="AB172" i="8"/>
  <c r="AB171" i="8"/>
  <c r="AB170" i="8"/>
  <c r="AB169" i="8"/>
  <c r="AB168" i="8"/>
  <c r="AB167" i="8"/>
  <c r="AB166" i="8"/>
  <c r="AB165" i="8"/>
  <c r="AB164" i="8"/>
  <c r="AB163" i="8"/>
  <c r="AB162" i="8"/>
  <c r="AB161" i="8"/>
  <c r="AB160" i="8"/>
  <c r="AB159" i="8"/>
  <c r="AB158" i="8"/>
  <c r="AB157" i="8"/>
  <c r="AB156" i="8"/>
  <c r="AB155" i="8"/>
  <c r="AB154" i="8"/>
  <c r="AB153" i="8"/>
  <c r="AB152" i="8"/>
  <c r="AB151" i="8"/>
  <c r="AB150" i="8"/>
  <c r="AB149" i="8"/>
  <c r="AB148" i="8"/>
  <c r="AB147" i="8"/>
  <c r="AB146" i="8"/>
  <c r="AB145" i="8"/>
  <c r="AB144" i="8"/>
  <c r="AB143" i="8"/>
  <c r="AB142" i="8"/>
  <c r="AB141" i="8"/>
  <c r="AB140" i="8"/>
  <c r="AB139" i="8"/>
  <c r="AB138" i="8"/>
  <c r="AB137" i="8"/>
  <c r="AB136" i="8"/>
  <c r="AB135" i="8"/>
  <c r="AB134" i="8"/>
  <c r="AB133" i="8"/>
  <c r="AB132" i="8"/>
  <c r="AB131" i="8"/>
  <c r="AB130" i="8"/>
  <c r="AB129" i="8"/>
  <c r="AB128" i="8"/>
  <c r="AB127" i="8"/>
  <c r="AB126" i="8"/>
  <c r="AB125" i="8"/>
  <c r="AB124" i="8"/>
  <c r="AB123" i="8"/>
  <c r="AB122" i="8"/>
  <c r="AB121" i="8"/>
  <c r="AB120" i="8"/>
  <c r="AB119" i="8"/>
  <c r="AB118" i="8"/>
  <c r="AB117" i="8"/>
  <c r="AB116" i="8"/>
  <c r="AB115" i="8"/>
  <c r="AB114" i="8"/>
  <c r="AB113" i="8"/>
  <c r="AB112" i="8"/>
  <c r="AB111" i="8"/>
  <c r="AB110" i="8"/>
  <c r="AB109" i="8"/>
  <c r="AB108" i="8"/>
  <c r="AB107" i="8"/>
  <c r="AB106" i="8"/>
  <c r="AB105" i="8"/>
  <c r="AB104" i="8"/>
  <c r="AB103" i="8"/>
  <c r="AB102" i="8"/>
  <c r="AB101" i="8"/>
  <c r="AB100" i="8"/>
  <c r="AB99" i="8"/>
  <c r="AB98" i="8"/>
  <c r="AB97" i="8"/>
  <c r="AB96" i="8"/>
  <c r="AB95" i="8"/>
  <c r="AB94" i="8"/>
  <c r="AB93" i="8"/>
  <c r="AB92" i="8"/>
  <c r="AB91" i="8"/>
  <c r="AB90" i="8"/>
  <c r="AB89"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B59" i="8"/>
  <c r="AB58" i="8"/>
  <c r="AB57" i="8"/>
  <c r="AB56" i="8"/>
  <c r="AB55" i="8"/>
  <c r="AB54" i="8"/>
  <c r="AB53" i="8"/>
  <c r="AB52" i="8"/>
  <c r="AB51" i="8"/>
  <c r="AB50" i="8"/>
  <c r="AB49" i="8"/>
  <c r="AB48" i="8"/>
  <c r="AB47" i="8"/>
  <c r="AB46" i="8"/>
  <c r="AB45" i="8"/>
  <c r="AB44" i="8"/>
  <c r="AB43" i="8"/>
  <c r="AB42" i="8"/>
  <c r="AB41" i="8"/>
  <c r="AB40" i="8"/>
  <c r="AB39" i="8"/>
  <c r="AB38" i="8"/>
  <c r="AB37" i="8"/>
  <c r="AB36" i="8"/>
  <c r="AB35" i="8"/>
  <c r="AB34" i="8"/>
  <c r="AB33" i="8"/>
  <c r="AB32" i="8"/>
  <c r="AB31" i="8"/>
  <c r="AB30" i="8"/>
  <c r="AB29" i="8"/>
  <c r="AB28" i="8"/>
  <c r="AB27" i="8"/>
  <c r="AB26" i="8"/>
  <c r="AB25" i="8"/>
  <c r="AB24" i="8"/>
  <c r="AB23" i="8"/>
  <c r="AB22" i="8"/>
  <c r="AB21" i="8"/>
  <c r="AB20" i="8"/>
  <c r="AB19" i="8"/>
  <c r="AB18" i="8"/>
  <c r="AB17" i="8"/>
  <c r="AB16" i="8"/>
  <c r="AB15" i="8"/>
  <c r="AB14" i="8"/>
  <c r="AB13" i="8"/>
  <c r="AB12" i="8"/>
  <c r="AB11" i="8"/>
  <c r="AB10" i="8"/>
  <c r="AB9" i="8"/>
  <c r="AB8" i="8"/>
  <c r="AB7" i="8"/>
  <c r="AB6" i="8"/>
  <c r="AB5" i="8"/>
  <c r="U56" i="6"/>
  <c r="V34" i="6" s="1"/>
  <c r="Z54" i="6" a="1"/>
  <c r="Z54" i="6" s="1"/>
  <c r="X54" i="6"/>
  <c r="Y54" i="6" s="1"/>
  <c r="W54" i="6"/>
  <c r="Z53" i="6" a="1"/>
  <c r="Z53" i="6" s="1"/>
  <c r="X53" i="6"/>
  <c r="Y53" i="6" s="1"/>
  <c r="W53" i="6"/>
  <c r="Z52" i="6" a="1"/>
  <c r="Z52" i="6" s="1"/>
  <c r="X52" i="6"/>
  <c r="Y52" i="6" s="1"/>
  <c r="W52" i="6"/>
  <c r="Z51" i="6" a="1"/>
  <c r="Z51" i="6" s="1"/>
  <c r="X51" i="6"/>
  <c r="Y51" i="6" s="1"/>
  <c r="W51" i="6"/>
  <c r="Z50" i="6" a="1"/>
  <c r="Z50" i="6" s="1"/>
  <c r="AA50" i="6" s="1"/>
  <c r="X50" i="6"/>
  <c r="Y50" i="6" s="1"/>
  <c r="W50" i="6"/>
  <c r="Z49" i="6" a="1"/>
  <c r="Z49" i="6" s="1"/>
  <c r="X49" i="6"/>
  <c r="Y49" i="6" s="1"/>
  <c r="W49" i="6"/>
  <c r="Z48" i="6" a="1"/>
  <c r="Z48" i="6" s="1"/>
  <c r="X48" i="6"/>
  <c r="Y48" i="6" s="1"/>
  <c r="W48" i="6"/>
  <c r="Z47" i="6" a="1"/>
  <c r="Z47" i="6" s="1"/>
  <c r="X47" i="6"/>
  <c r="Y47" i="6" s="1"/>
  <c r="W47" i="6"/>
  <c r="Z46" i="6" a="1"/>
  <c r="Z46" i="6" s="1"/>
  <c r="X46" i="6"/>
  <c r="Y46" i="6" s="1"/>
  <c r="W46" i="6"/>
  <c r="Z45" i="6" a="1"/>
  <c r="Z45" i="6" s="1"/>
  <c r="X45" i="6"/>
  <c r="Y45" i="6" s="1"/>
  <c r="W45" i="6"/>
  <c r="Z44" i="6" a="1"/>
  <c r="Z44" i="6" s="1"/>
  <c r="X44" i="6"/>
  <c r="Y44" i="6" s="1"/>
  <c r="W44" i="6"/>
  <c r="Z43" i="6" a="1"/>
  <c r="Z43" i="6" s="1"/>
  <c r="X43" i="6"/>
  <c r="Y43" i="6" s="1"/>
  <c r="W43" i="6"/>
  <c r="Z42" i="6" a="1"/>
  <c r="Z42" i="6" s="1"/>
  <c r="X42" i="6"/>
  <c r="Y42" i="6" s="1"/>
  <c r="W42" i="6"/>
  <c r="Z41" i="6" a="1"/>
  <c r="Z41" i="6" s="1"/>
  <c r="X41" i="6"/>
  <c r="Y41" i="6" s="1"/>
  <c r="W41" i="6"/>
  <c r="Z40" i="6" a="1"/>
  <c r="Z40" i="6" s="1"/>
  <c r="X40" i="6"/>
  <c r="Y40" i="6" s="1"/>
  <c r="W40" i="6"/>
  <c r="Z39" i="6" a="1"/>
  <c r="Z39" i="6" s="1"/>
  <c r="X39" i="6"/>
  <c r="Y39" i="6" s="1"/>
  <c r="W39" i="6"/>
  <c r="Z38" i="6" a="1"/>
  <c r="Z38" i="6" s="1"/>
  <c r="AA38" i="6" s="1"/>
  <c r="X38" i="6"/>
  <c r="Y38" i="6" s="1"/>
  <c r="W38" i="6"/>
  <c r="Z37" i="6" a="1"/>
  <c r="Z37" i="6" s="1"/>
  <c r="X37" i="6"/>
  <c r="Y37" i="6" s="1"/>
  <c r="W37" i="6"/>
  <c r="Z36" i="6" a="1"/>
  <c r="Z36" i="6" s="1"/>
  <c r="X36" i="6"/>
  <c r="Y36" i="6" s="1"/>
  <c r="W36" i="6"/>
  <c r="Z35" i="6" a="1"/>
  <c r="Z35" i="6" s="1"/>
  <c r="X35" i="6"/>
  <c r="Y35" i="6" s="1"/>
  <c r="W35" i="6"/>
  <c r="Z34" i="6"/>
  <c r="Z34" i="6" a="1"/>
  <c r="X34" i="6"/>
  <c r="Y34" i="6" s="1"/>
  <c r="W34" i="6"/>
  <c r="Z33" i="6" a="1"/>
  <c r="Z33" i="6" s="1"/>
  <c r="X33" i="6"/>
  <c r="Y33" i="6" s="1"/>
  <c r="W33" i="6"/>
  <c r="Z32" i="6" a="1"/>
  <c r="Z32" i="6" s="1"/>
  <c r="X32" i="6"/>
  <c r="Y32" i="6" s="1"/>
  <c r="W32" i="6"/>
  <c r="Z31" i="6" a="1"/>
  <c r="Z31" i="6" s="1"/>
  <c r="X31" i="6"/>
  <c r="Y31" i="6" s="1"/>
  <c r="W31" i="6"/>
  <c r="Z30" i="6" a="1"/>
  <c r="Z30" i="6" s="1"/>
  <c r="X30" i="6"/>
  <c r="Y30" i="6" s="1"/>
  <c r="W30" i="6"/>
  <c r="AF29" i="6"/>
  <c r="Z29" i="6" a="1"/>
  <c r="Z29" i="6" s="1"/>
  <c r="X29" i="6"/>
  <c r="Y29" i="6" s="1"/>
  <c r="W29" i="6"/>
  <c r="Z28" i="6" a="1"/>
  <c r="Z28" i="6" s="1"/>
  <c r="X28" i="6"/>
  <c r="Y28" i="6" s="1"/>
  <c r="W28" i="6"/>
  <c r="AF27" i="6"/>
  <c r="Z27" i="6" a="1"/>
  <c r="Z27" i="6" s="1"/>
  <c r="X27" i="6"/>
  <c r="Y27" i="6" s="1"/>
  <c r="W27" i="6"/>
  <c r="Z26" i="6" a="1"/>
  <c r="Z26" i="6" s="1"/>
  <c r="X26" i="6"/>
  <c r="Y26" i="6" s="1"/>
  <c r="W26" i="6"/>
  <c r="Z25" i="6" a="1"/>
  <c r="Z25" i="6" s="1"/>
  <c r="X25" i="6"/>
  <c r="Y25" i="6" s="1"/>
  <c r="W25" i="6"/>
  <c r="Z24" i="6" a="1"/>
  <c r="Z24" i="6" s="1"/>
  <c r="X24" i="6"/>
  <c r="Y24" i="6" s="1"/>
  <c r="W24" i="6"/>
  <c r="Z23" i="6" a="1"/>
  <c r="Z23" i="6" s="1"/>
  <c r="X23" i="6"/>
  <c r="Y23" i="6" s="1"/>
  <c r="W23" i="6"/>
  <c r="V23" i="6"/>
  <c r="AF22" i="6"/>
  <c r="Z22" i="6" a="1"/>
  <c r="Z22" i="6" s="1"/>
  <c r="X22" i="6"/>
  <c r="Y22" i="6" s="1"/>
  <c r="W22" i="6"/>
  <c r="Z21" i="6" a="1"/>
  <c r="Z21" i="6" s="1"/>
  <c r="X21" i="6"/>
  <c r="Y21" i="6" s="1"/>
  <c r="W21" i="6"/>
  <c r="AF20" i="6"/>
  <c r="Z20" i="6" a="1"/>
  <c r="Z20" i="6" s="1"/>
  <c r="X20" i="6"/>
  <c r="Y20" i="6" s="1"/>
  <c r="W20" i="6"/>
  <c r="Z19" i="6" a="1"/>
  <c r="Z19" i="6" s="1"/>
  <c r="X19" i="6"/>
  <c r="Y19" i="6" s="1"/>
  <c r="W19" i="6"/>
  <c r="Z18" i="6" a="1"/>
  <c r="Z18" i="6" s="1"/>
  <c r="X18" i="6"/>
  <c r="Y18" i="6" s="1"/>
  <c r="W18" i="6"/>
  <c r="V18" i="6"/>
  <c r="AF17" i="6"/>
  <c r="Z17" i="6" a="1"/>
  <c r="Z17" i="6" s="1"/>
  <c r="X17" i="6"/>
  <c r="Y17" i="6" s="1"/>
  <c r="W17" i="6"/>
  <c r="Z16" i="6" a="1"/>
  <c r="Z16" i="6" s="1"/>
  <c r="X16" i="6"/>
  <c r="Y16" i="6" s="1"/>
  <c r="W16" i="6"/>
  <c r="V16" i="6"/>
  <c r="Z15" i="6" a="1"/>
  <c r="Z15" i="6" s="1"/>
  <c r="X15" i="6"/>
  <c r="Y15" i="6" s="1"/>
  <c r="W15" i="6"/>
  <c r="Z14" i="6" a="1"/>
  <c r="Z14" i="6" s="1"/>
  <c r="X14" i="6"/>
  <c r="Y14" i="6" s="1"/>
  <c r="W14" i="6"/>
  <c r="AF13" i="6"/>
  <c r="Z13" i="6" a="1"/>
  <c r="Z13" i="6" s="1"/>
  <c r="X13" i="6"/>
  <c r="Y13" i="6" s="1"/>
  <c r="W13" i="6"/>
  <c r="Z12" i="6" a="1"/>
  <c r="Z12" i="6" s="1"/>
  <c r="X12" i="6"/>
  <c r="Y12" i="6" s="1"/>
  <c r="W12" i="6"/>
  <c r="U56" i="5"/>
  <c r="V54" i="5" s="1"/>
  <c r="W54" i="5" a="1"/>
  <c r="W54" i="5" s="1"/>
  <c r="Y54" i="5" s="1"/>
  <c r="W53" i="5" a="1"/>
  <c r="W53" i="5" s="1"/>
  <c r="Y53" i="5" s="1"/>
  <c r="W52" i="5" a="1"/>
  <c r="W52" i="5" s="1"/>
  <c r="Y52" i="5" s="1"/>
  <c r="W51" i="5" a="1"/>
  <c r="W51" i="5" s="1"/>
  <c r="Y51" i="5" s="1"/>
  <c r="W50" i="5" a="1"/>
  <c r="W50" i="5" s="1"/>
  <c r="Y50" i="5" s="1"/>
  <c r="W49" i="5" a="1"/>
  <c r="W49" i="5" s="1"/>
  <c r="Y49" i="5" s="1"/>
  <c r="W48" i="5" a="1"/>
  <c r="W48" i="5" s="1"/>
  <c r="Y48" i="5" s="1"/>
  <c r="W47" i="5" a="1"/>
  <c r="W47" i="5" s="1"/>
  <c r="Y47" i="5" s="1"/>
  <c r="W46" i="5" a="1"/>
  <c r="W46" i="5" s="1"/>
  <c r="Y46" i="5" s="1"/>
  <c r="W45" i="5" a="1"/>
  <c r="W45" i="5" s="1"/>
  <c r="Y45" i="5" s="1"/>
  <c r="W44" i="5" a="1"/>
  <c r="W44" i="5" s="1"/>
  <c r="Y44" i="5" s="1"/>
  <c r="W43" i="5" a="1"/>
  <c r="W43" i="5" s="1"/>
  <c r="Y43" i="5" s="1"/>
  <c r="W42" i="5" a="1"/>
  <c r="W42" i="5" s="1"/>
  <c r="Y42" i="5" s="1"/>
  <c r="W41" i="5" a="1"/>
  <c r="W41" i="5" s="1"/>
  <c r="Y41" i="5" s="1"/>
  <c r="W40" i="5" a="1"/>
  <c r="W40" i="5" s="1"/>
  <c r="Y40" i="5" s="1"/>
  <c r="W39" i="5" a="1"/>
  <c r="W39" i="5" s="1"/>
  <c r="Y39" i="5" s="1"/>
  <c r="W38" i="5" a="1"/>
  <c r="W38" i="5" s="1"/>
  <c r="Y38" i="5" s="1"/>
  <c r="W37" i="5" a="1"/>
  <c r="W37" i="5" s="1"/>
  <c r="Y37" i="5" s="1"/>
  <c r="W36" i="5" a="1"/>
  <c r="W36" i="5" s="1"/>
  <c r="Y36" i="5" s="1"/>
  <c r="W35" i="5" a="1"/>
  <c r="W35" i="5" s="1"/>
  <c r="Y35" i="5" s="1"/>
  <c r="W34" i="5" a="1"/>
  <c r="W34" i="5" s="1"/>
  <c r="Y34" i="5" s="1"/>
  <c r="W33" i="5" a="1"/>
  <c r="W33" i="5" s="1"/>
  <c r="Y33" i="5" s="1"/>
  <c r="W32" i="5" a="1"/>
  <c r="W32" i="5" s="1"/>
  <c r="Y32" i="5" s="1"/>
  <c r="W31" i="5" a="1"/>
  <c r="W31" i="5" s="1"/>
  <c r="Y31" i="5" s="1"/>
  <c r="W30" i="5" a="1"/>
  <c r="W30" i="5" s="1"/>
  <c r="Y30" i="5" s="1"/>
  <c r="W29" i="5" a="1"/>
  <c r="W29" i="5" s="1"/>
  <c r="Y29" i="5" s="1"/>
  <c r="AD28" i="5"/>
  <c r="W28" i="5" a="1"/>
  <c r="W28" i="5" s="1"/>
  <c r="Y28" i="5" s="1"/>
  <c r="W27" i="5" a="1"/>
  <c r="W27" i="5" s="1"/>
  <c r="Y27" i="5" s="1"/>
  <c r="AD26" i="5"/>
  <c r="W26" i="5" a="1"/>
  <c r="W26" i="5" s="1"/>
  <c r="Y26" i="5" s="1"/>
  <c r="W25" i="5" a="1"/>
  <c r="W25" i="5" s="1"/>
  <c r="Y25" i="5" s="1"/>
  <c r="W24" i="5" a="1"/>
  <c r="W24" i="5" s="1"/>
  <c r="Y24" i="5" s="1"/>
  <c r="W23" i="5" a="1"/>
  <c r="W23" i="5" s="1"/>
  <c r="Y23" i="5" s="1"/>
  <c r="W22" i="5" a="1"/>
  <c r="W22" i="5" s="1"/>
  <c r="Y22" i="5" s="1"/>
  <c r="AD21" i="5"/>
  <c r="W21" i="5" a="1"/>
  <c r="W21" i="5" s="1"/>
  <c r="Y21" i="5" s="1"/>
  <c r="W20" i="5" a="1"/>
  <c r="W20" i="5" s="1"/>
  <c r="Y20" i="5" s="1"/>
  <c r="AD19" i="5"/>
  <c r="W19" i="5" a="1"/>
  <c r="W19" i="5" s="1"/>
  <c r="Y19" i="5" s="1"/>
  <c r="W18" i="5" a="1"/>
  <c r="W18" i="5" s="1"/>
  <c r="Y18" i="5" s="1"/>
  <c r="W17" i="5" a="1"/>
  <c r="W17" i="5" s="1"/>
  <c r="Y17" i="5" s="1"/>
  <c r="AD16" i="5"/>
  <c r="W16" i="5" a="1"/>
  <c r="W16" i="5" s="1"/>
  <c r="Y16" i="5" s="1"/>
  <c r="W15" i="5" a="1"/>
  <c r="W15" i="5" s="1"/>
  <c r="Y15" i="5" s="1"/>
  <c r="W14" i="5" a="1"/>
  <c r="W14" i="5" s="1"/>
  <c r="Y14" i="5" s="1"/>
  <c r="W13" i="5" a="1"/>
  <c r="W13" i="5" s="1"/>
  <c r="Y13" i="5" s="1"/>
  <c r="AD12" i="5"/>
  <c r="W12" i="5" a="1"/>
  <c r="W12" i="5" s="1"/>
  <c r="Y12" i="5" s="1"/>
  <c r="V12" i="5"/>
  <c r="X42" i="5" l="1" a="1"/>
  <c r="X42" i="5" s="1"/>
  <c r="X14" i="5" a="1"/>
  <c r="X14" i="5" s="1"/>
  <c r="V12" i="6"/>
  <c r="V30" i="6"/>
  <c r="V19" i="6"/>
  <c r="V26" i="6"/>
  <c r="AA29" i="6"/>
  <c r="AA47" i="6"/>
  <c r="AA23" i="6"/>
  <c r="AB23" i="6" s="1"/>
  <c r="AA25" i="6"/>
  <c r="AA30" i="6"/>
  <c r="V50" i="5"/>
  <c r="Z50" i="5" s="1"/>
  <c r="V17" i="5"/>
  <c r="Z17" i="5" s="1"/>
  <c r="V21" i="5"/>
  <c r="V26" i="5"/>
  <c r="Z26" i="5" s="1"/>
  <c r="AD30" i="5"/>
  <c r="V43" i="6"/>
  <c r="V50" i="6"/>
  <c r="AB50" i="6" s="1"/>
  <c r="AA53" i="6"/>
  <c r="V35" i="6"/>
  <c r="V49" i="6"/>
  <c r="Z21" i="5"/>
  <c r="V32" i="6"/>
  <c r="V37" i="6"/>
  <c r="AA16" i="6"/>
  <c r="AB16" i="6" s="1"/>
  <c r="AA22" i="6"/>
  <c r="AA27" i="6"/>
  <c r="AA37" i="6"/>
  <c r="AA44" i="6"/>
  <c r="AA51" i="6"/>
  <c r="AA43" i="6"/>
  <c r="AA45" i="6"/>
  <c r="AA40" i="6"/>
  <c r="AA54" i="6"/>
  <c r="AA52" i="6"/>
  <c r="V13" i="5"/>
  <c r="Z13" i="5" s="1"/>
  <c r="V25" i="5"/>
  <c r="Z25" i="5" s="1"/>
  <c r="V44" i="5"/>
  <c r="Z44" i="5" s="1"/>
  <c r="V33" i="5"/>
  <c r="Z33" i="5" s="1"/>
  <c r="V37" i="5"/>
  <c r="Z37" i="5" s="1"/>
  <c r="V39" i="5"/>
  <c r="Z39" i="5" s="1"/>
  <c r="AF19" i="6"/>
  <c r="V21" i="6"/>
  <c r="AF31" i="6"/>
  <c r="V38" i="6"/>
  <c r="AB38" i="6" s="1"/>
  <c r="AA19" i="6"/>
  <c r="AA26" i="6"/>
  <c r="V49" i="5"/>
  <c r="Z49" i="5" s="1"/>
  <c r="V51" i="5"/>
  <c r="Z51" i="5" s="1"/>
  <c r="AA12" i="6"/>
  <c r="AB12" i="6" s="1"/>
  <c r="W56" i="6"/>
  <c r="AF15" i="6" s="1"/>
  <c r="AF24" i="6" s="1"/>
  <c r="V18" i="5"/>
  <c r="Z18" i="5" s="1"/>
  <c r="V20" i="5"/>
  <c r="Z20" i="5" s="1"/>
  <c r="V29" i="5"/>
  <c r="Z29" i="5" s="1"/>
  <c r="V45" i="5"/>
  <c r="Z45" i="5" s="1"/>
  <c r="V14" i="6"/>
  <c r="V28" i="6"/>
  <c r="AA32" i="6"/>
  <c r="AA35" i="6"/>
  <c r="V41" i="6"/>
  <c r="V46" i="6"/>
  <c r="V47" i="6"/>
  <c r="AA49" i="6"/>
  <c r="V53" i="6"/>
  <c r="AA34" i="6"/>
  <c r="AB34" i="6" s="1"/>
  <c r="V44" i="6"/>
  <c r="V52" i="6"/>
  <c r="AA20" i="6"/>
  <c r="AA21" i="6"/>
  <c r="V30" i="5"/>
  <c r="Z30" i="5" s="1"/>
  <c r="V32" i="5"/>
  <c r="Z32" i="5" s="1"/>
  <c r="V38" i="5"/>
  <c r="Z38" i="5" s="1"/>
  <c r="V43" i="5"/>
  <c r="Z43" i="5" s="1"/>
  <c r="AA13" i="6"/>
  <c r="AA14" i="6"/>
  <c r="V25" i="6"/>
  <c r="AB25" i="6" s="1"/>
  <c r="AA28" i="6"/>
  <c r="V40" i="6"/>
  <c r="AA41" i="6"/>
  <c r="AA46" i="6"/>
  <c r="Z12" i="5"/>
  <c r="AA33" i="6"/>
  <c r="X52" i="5" a="1"/>
  <c r="X52" i="5" s="1"/>
  <c r="X46" i="5" a="1"/>
  <c r="X46" i="5" s="1"/>
  <c r="X51" i="5" a="1"/>
  <c r="X51" i="5" s="1"/>
  <c r="X45" i="5" a="1"/>
  <c r="X45" i="5" s="1"/>
  <c r="X39" i="5" a="1"/>
  <c r="X39" i="5" s="1"/>
  <c r="X30" i="5" a="1"/>
  <c r="X30" i="5" s="1"/>
  <c r="X26" i="5" a="1"/>
  <c r="X26" i="5" s="1"/>
  <c r="X18" i="5" a="1"/>
  <c r="X18" i="5" s="1"/>
  <c r="X13" i="5" a="1"/>
  <c r="X13" i="5" s="1"/>
  <c r="X50" i="5" a="1"/>
  <c r="X50" i="5" s="1"/>
  <c r="X44" i="5" a="1"/>
  <c r="X44" i="5" s="1"/>
  <c r="X38" i="5" a="1"/>
  <c r="X38" i="5" s="1"/>
  <c r="X33" i="5" a="1"/>
  <c r="X33" i="5" s="1"/>
  <c r="X29" i="5" a="1"/>
  <c r="X29" i="5" s="1"/>
  <c r="X21" i="5" a="1"/>
  <c r="X21" i="5" s="1"/>
  <c r="X17" i="5" a="1"/>
  <c r="X17" i="5" s="1"/>
  <c r="X49" i="5" a="1"/>
  <c r="X49" i="5" s="1"/>
  <c r="X43" i="5" a="1"/>
  <c r="X43" i="5" s="1"/>
  <c r="X37" i="5" a="1"/>
  <c r="X37" i="5" s="1"/>
  <c r="X32" i="5" a="1"/>
  <c r="X32" i="5" s="1"/>
  <c r="X25" i="5" a="1"/>
  <c r="X25" i="5" s="1"/>
  <c r="X20" i="5" a="1"/>
  <c r="X20" i="5" s="1"/>
  <c r="X12" i="5" a="1"/>
  <c r="X12" i="5" s="1"/>
  <c r="X15" i="5" a="1"/>
  <c r="X15" i="5" s="1"/>
  <c r="X19" i="5" a="1"/>
  <c r="X19" i="5" s="1"/>
  <c r="X23" i="5" a="1"/>
  <c r="X23" i="5" s="1"/>
  <c r="X35" i="5" a="1"/>
  <c r="X35" i="5" s="1"/>
  <c r="AA31" i="6"/>
  <c r="X27" i="5" a="1"/>
  <c r="X27" i="5" s="1"/>
  <c r="X31" i="5" a="1"/>
  <c r="X31" i="5" s="1"/>
  <c r="X34" i="5" a="1"/>
  <c r="X34" i="5" s="1"/>
  <c r="X41" i="5" a="1"/>
  <c r="X41" i="5" s="1"/>
  <c r="X47" i="5" a="1"/>
  <c r="X47" i="5" s="1"/>
  <c r="AA15" i="6"/>
  <c r="AA17" i="6"/>
  <c r="AA18" i="6"/>
  <c r="AB18" i="6" s="1"/>
  <c r="AA24" i="6"/>
  <c r="AA39" i="6"/>
  <c r="AA48" i="6"/>
  <c r="X22" i="5" a="1"/>
  <c r="X22" i="5" s="1"/>
  <c r="X54" i="5" a="1"/>
  <c r="X54" i="5" s="1"/>
  <c r="X40" i="5" a="1"/>
  <c r="X40" i="5" s="1"/>
  <c r="Z54" i="5"/>
  <c r="X16" i="5" a="1"/>
  <c r="X16" i="5" s="1"/>
  <c r="X24" i="5" a="1"/>
  <c r="X24" i="5" s="1"/>
  <c r="X36" i="5" a="1"/>
  <c r="X36" i="5" s="1"/>
  <c r="X53" i="5" a="1"/>
  <c r="X53" i="5" s="1"/>
  <c r="AA36" i="6"/>
  <c r="AA42" i="6"/>
  <c r="V14" i="5"/>
  <c r="Z14" i="5" s="1"/>
  <c r="V22" i="5"/>
  <c r="Z22" i="5" s="1"/>
  <c r="V34" i="5"/>
  <c r="Z34" i="5" s="1"/>
  <c r="V40" i="5"/>
  <c r="Z40" i="5" s="1"/>
  <c r="V46" i="5"/>
  <c r="Z46" i="5" s="1"/>
  <c r="V52" i="5"/>
  <c r="Z52" i="5" s="1"/>
  <c r="V17" i="6"/>
  <c r="V24" i="6"/>
  <c r="V31" i="6"/>
  <c r="V33" i="6"/>
  <c r="V15" i="5"/>
  <c r="Z15" i="5" s="1"/>
  <c r="V19" i="5"/>
  <c r="Z19" i="5" s="1"/>
  <c r="V23" i="5"/>
  <c r="Z23" i="5" s="1"/>
  <c r="V27" i="5"/>
  <c r="Z27" i="5" s="1"/>
  <c r="V31" i="5"/>
  <c r="Z31" i="5" s="1"/>
  <c r="V35" i="5"/>
  <c r="Z35" i="5" s="1"/>
  <c r="V41" i="5"/>
  <c r="Z41" i="5" s="1"/>
  <c r="V47" i="5"/>
  <c r="Z47" i="5" s="1"/>
  <c r="V53" i="5"/>
  <c r="Z53" i="5" s="1"/>
  <c r="AF12" i="6"/>
  <c r="V15" i="6"/>
  <c r="V22" i="6"/>
  <c r="V29" i="6"/>
  <c r="V36" i="6"/>
  <c r="V39" i="6"/>
  <c r="V42" i="6"/>
  <c r="V45" i="6"/>
  <c r="V48" i="6"/>
  <c r="V51" i="6"/>
  <c r="V54" i="6"/>
  <c r="AD11" i="5"/>
  <c r="AD18" i="5" s="1"/>
  <c r="AD25" i="5" s="1"/>
  <c r="V16" i="5"/>
  <c r="Z16" i="5" s="1"/>
  <c r="V24" i="5"/>
  <c r="Z24" i="5" s="1"/>
  <c r="V28" i="5"/>
  <c r="Z28" i="5" s="1"/>
  <c r="V36" i="5"/>
  <c r="Z36" i="5" s="1"/>
  <c r="V42" i="5"/>
  <c r="Z42" i="5" s="1"/>
  <c r="V48" i="5"/>
  <c r="Z48" i="5" s="1"/>
  <c r="V13" i="6"/>
  <c r="V20" i="6"/>
  <c r="V27" i="6"/>
  <c r="AB27" i="6" s="1"/>
  <c r="AB51" i="6" l="1"/>
  <c r="AB26" i="6"/>
  <c r="AB29" i="6"/>
  <c r="AB35" i="6"/>
  <c r="AB54" i="6"/>
  <c r="AB47" i="6"/>
  <c r="AB40" i="6"/>
  <c r="AB30" i="6"/>
  <c r="AB48" i="6"/>
  <c r="AB53" i="6"/>
  <c r="AB28" i="6"/>
  <c r="AB19" i="6"/>
  <c r="AB43" i="6"/>
  <c r="AB21" i="6"/>
  <c r="AB22" i="6"/>
  <c r="AB45" i="6"/>
  <c r="AB41" i="6"/>
  <c r="AB14" i="6"/>
  <c r="AB33" i="6"/>
  <c r="AB46" i="6"/>
  <c r="AB20" i="6"/>
  <c r="AB15" i="6"/>
  <c r="AB31" i="6"/>
  <c r="AB13" i="6"/>
  <c r="AB32" i="6"/>
  <c r="AB37" i="6"/>
  <c r="AB49" i="6"/>
  <c r="AF26" i="6"/>
  <c r="AB44" i="6"/>
  <c r="AB52" i="6"/>
  <c r="AB42" i="6"/>
  <c r="AB24" i="6"/>
  <c r="AB39" i="6"/>
  <c r="AB17" i="6"/>
  <c r="AB36" i="6"/>
  <c r="Z56" i="5"/>
  <c r="AD31" i="5" s="1"/>
  <c r="AD33" i="5" s="1"/>
  <c r="AB56" i="6" l="1"/>
  <c r="AF32" i="6" s="1"/>
  <c r="AF34" i="6" s="1"/>
</calcChain>
</file>

<file path=xl/sharedStrings.xml><?xml version="1.0" encoding="utf-8"?>
<sst xmlns="http://schemas.openxmlformats.org/spreadsheetml/2006/main" count="3347" uniqueCount="220">
  <si>
    <t>About FTSE Russell</t>
  </si>
  <si>
    <t>FTSE Russell is a leading global provider of index and benchmark solutions, spanning diverse asset classes and investment objectives. As a trusted investment partner we help investors make better-informed investment decisions, manage risk, and seize opportunities.
Market participants look to us for our expertise in developing and managing global index solutions across asset classes. Asset owners, asset managers, ETF providers and investment banks choose FTSE Russell solutions to benchmark their investment performance and create investment funds, ETFs, structured products, and index-based derivatives. Our clients use our solutions for asset allocation, investment strategy analysis and risk management, and value us for our robust governance process and operational integrity.
For over 35 years we have been at the forefront of driving change for the investor, always innovating to shape the next generation of benchmarks and investment solutions that open up new opportunities for the global investment community.</t>
  </si>
  <si>
    <t>Contact us</t>
  </si>
  <si>
    <r>
      <t xml:space="preserve">To learn more, visit </t>
    </r>
    <r>
      <rPr>
        <sz val="11"/>
        <color theme="3"/>
        <rFont val="Arial (Body)"/>
      </rPr>
      <t>lseg.com/ftse-russell</t>
    </r>
    <r>
      <rPr>
        <sz val="11"/>
        <color theme="1"/>
        <rFont val="Arial"/>
        <family val="2"/>
        <scheme val="minor"/>
      </rPr>
      <t xml:space="preserve">; email </t>
    </r>
    <r>
      <rPr>
        <sz val="11"/>
        <color theme="3"/>
        <rFont val="Arial (Body)"/>
      </rPr>
      <t>info@ftserussell.com</t>
    </r>
    <r>
      <rPr>
        <sz val="11"/>
        <color theme="1"/>
        <rFont val="Arial"/>
        <family val="2"/>
        <scheme val="minor"/>
      </rPr>
      <t>; or call your regional Client Service team office:</t>
    </r>
  </si>
  <si>
    <r>
      <t xml:space="preserve">EMEA </t>
    </r>
    <r>
      <rPr>
        <sz val="11"/>
        <color rgb="FF000000"/>
        <rFont val="Arial"/>
        <family val="2"/>
        <scheme val="minor"/>
      </rPr>
      <t>+44 (0) 20 7866 1810</t>
    </r>
  </si>
  <si>
    <t>Asia-Pacific</t>
  </si>
  <si>
    <r>
      <t xml:space="preserve">North America </t>
    </r>
    <r>
      <rPr>
        <sz val="11"/>
        <color rgb="FF000000"/>
        <rFont val="Arial"/>
        <family val="2"/>
        <scheme val="minor"/>
      </rPr>
      <t>+1 877 503 6437</t>
    </r>
  </si>
  <si>
    <r>
      <rPr>
        <b/>
        <sz val="10"/>
        <color rgb="FF000000"/>
        <rFont val="Arial"/>
        <family val="2"/>
        <scheme val="minor"/>
      </rPr>
      <t>Hong Kong</t>
    </r>
    <r>
      <rPr>
        <sz val="10"/>
        <color rgb="FF000000"/>
        <rFont val="Arial"/>
        <family val="2"/>
        <scheme val="minor"/>
      </rPr>
      <t xml:space="preserve"> +852 2164 3333</t>
    </r>
  </si>
  <si>
    <r>
      <rPr>
        <b/>
        <sz val="10"/>
        <color rgb="FF000000"/>
        <rFont val="Arial"/>
        <family val="2"/>
        <scheme val="minor"/>
      </rPr>
      <t>Tokyo</t>
    </r>
    <r>
      <rPr>
        <sz val="10"/>
        <color rgb="FF000000"/>
        <rFont val="Arial"/>
        <family val="2"/>
        <scheme val="minor"/>
      </rPr>
      <t xml:space="preserve"> +81 3 6441 1430</t>
    </r>
  </si>
  <si>
    <r>
      <rPr>
        <b/>
        <sz val="10"/>
        <color rgb="FF404040"/>
        <rFont val="Arial"/>
        <family val="2"/>
        <scheme val="minor"/>
      </rPr>
      <t>Sydney</t>
    </r>
    <r>
      <rPr>
        <sz val="10"/>
        <color rgb="FF404040"/>
        <rFont val="Arial"/>
        <family val="2"/>
        <scheme val="minor"/>
      </rPr>
      <t xml:space="preserve"> +61 (0) 2 7228 5659</t>
    </r>
  </si>
  <si>
    <t>Disclaimer</t>
  </si>
  <si>
    <r>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t>
    </r>
    <r>
      <rPr>
        <vertAlign val="superscript"/>
        <sz val="11"/>
        <color theme="1"/>
        <rFont val="Arial"/>
        <family val="2"/>
        <scheme val="minor"/>
      </rPr>
      <t>®</t>
    </r>
    <r>
      <rPr>
        <sz val="11"/>
        <color theme="1"/>
        <rFont val="Arial"/>
        <family val="2"/>
        <scheme val="minor"/>
      </rPr>
      <t xml:space="preserve"> is a trading name of FTSE, Russell, FTSE Canada, FTSE FI, FTSE FI Europe, YB and BR. “FTSE</t>
    </r>
    <r>
      <rPr>
        <vertAlign val="superscript"/>
        <sz val="11"/>
        <color theme="1"/>
        <rFont val="Arial"/>
        <family val="2"/>
        <scheme val="minor"/>
      </rPr>
      <t>®</t>
    </r>
    <r>
      <rPr>
        <sz val="11"/>
        <color theme="1"/>
        <rFont val="Arial"/>
        <family val="2"/>
        <scheme val="minor"/>
      </rPr>
      <t>”, “Russell</t>
    </r>
    <r>
      <rPr>
        <vertAlign val="superscript"/>
        <sz val="11"/>
        <color theme="1"/>
        <rFont val="Arial"/>
        <family val="2"/>
        <scheme val="minor"/>
      </rPr>
      <t>®</t>
    </r>
    <r>
      <rPr>
        <sz val="11"/>
        <color theme="1"/>
        <rFont val="Arial"/>
        <family val="2"/>
        <scheme val="minor"/>
      </rPr>
      <t>”, “FTSE Russell</t>
    </r>
    <r>
      <rPr>
        <vertAlign val="superscript"/>
        <sz val="11"/>
        <color theme="1"/>
        <rFont val="Arial"/>
        <family val="2"/>
        <scheme val="minor"/>
      </rPr>
      <t>®</t>
    </r>
    <r>
      <rPr>
        <sz val="11"/>
        <color theme="1"/>
        <rFont val="Arial"/>
        <family val="2"/>
        <scheme val="minor"/>
      </rPr>
      <t>”, “FTSE4Good</t>
    </r>
    <r>
      <rPr>
        <vertAlign val="superscript"/>
        <sz val="11"/>
        <color theme="1"/>
        <rFont val="Arial"/>
        <family val="2"/>
        <scheme val="minor"/>
      </rPr>
      <t>®</t>
    </r>
    <r>
      <rPr>
        <sz val="11"/>
        <color theme="1"/>
        <rFont val="Arial"/>
        <family val="2"/>
        <scheme val="minor"/>
      </rPr>
      <t>”, “ICB</t>
    </r>
    <r>
      <rPr>
        <vertAlign val="superscript"/>
        <sz val="11"/>
        <color theme="1"/>
        <rFont val="Arial"/>
        <family val="2"/>
        <scheme val="minor"/>
      </rPr>
      <t>®</t>
    </r>
    <r>
      <rPr>
        <sz val="11"/>
        <color theme="1"/>
        <rFont val="Arial"/>
        <family val="2"/>
        <scheme val="minor"/>
      </rPr>
      <t>”, “The Yield Book</t>
    </r>
    <r>
      <rPr>
        <vertAlign val="superscript"/>
        <sz val="11"/>
        <color theme="1"/>
        <rFont val="Arial"/>
        <family val="2"/>
        <scheme val="minor"/>
      </rPr>
      <t>®</t>
    </r>
    <r>
      <rPr>
        <sz val="11"/>
        <color theme="1"/>
        <rFont val="Arial"/>
        <family val="2"/>
        <scheme val="minor"/>
      </rPr>
      <t>”, “Beyond Ratings</t>
    </r>
    <r>
      <rPr>
        <vertAlign val="superscript"/>
        <sz val="11"/>
        <color theme="1"/>
        <rFont val="Arial"/>
        <family val="2"/>
        <scheme val="minor"/>
      </rPr>
      <t>®</t>
    </r>
    <r>
      <rPr>
        <sz val="11"/>
        <color theme="1"/>
        <rFont val="Arial"/>
        <family val="2"/>
        <scheme val="minor"/>
      </rPr>
      <t>” and all other trademarks and service marks used herein (whether registered or unregistered) are trademarks and/or service marks owned or licensed by the applicable member of the LSE Group or their respective licensors and are owned, or used under licence, by FTSE, Russell, FTSE Canada, FTSE FI, FTSE FI Europe, YB 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 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 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The information contained in this report should not be considered “research” as defined in recital 28 of the Commission Delegated Directive (EU) 2017/593 of 7 April 2016 supplementing Directive 2014/65/EU of the European Parliament and of the Council (“MiFID II”) and is provided for no fee.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 BR and/or their respective licensors.</t>
    </r>
  </si>
  <si>
    <t>Gilts Index Calculation</t>
  </si>
  <si>
    <t>Index and Constituent Performance for the Gilt Indexes can be calculated using the constituents files.
The following calculations should be read in conjunction with the Ground Rules and the 
FTSE Actuaries UK Gilts Index Series Guide to Calculation Methods.</t>
  </si>
  <si>
    <t>Conventional Gilts Index Calculation</t>
  </si>
  <si>
    <t>The Index Value can be calculated using:
Using the Index Fixing files, we are able to calculate the Constituent and Index Level Performance for the market weighted indexes.</t>
  </si>
  <si>
    <t>(Data taken from BGCO2511 file)</t>
  </si>
  <si>
    <t>(Columns A - T)</t>
  </si>
  <si>
    <t>T-1</t>
  </si>
  <si>
    <t>Band</t>
  </si>
  <si>
    <t>SD</t>
  </si>
  <si>
    <t>SEDOL</t>
  </si>
  <si>
    <t>ISIN</t>
  </si>
  <si>
    <t>Name</t>
  </si>
  <si>
    <t>Coupon</t>
  </si>
  <si>
    <t>Redemption Year</t>
  </si>
  <si>
    <t>Nominal Amount</t>
  </si>
  <si>
    <t>Last Interest payment Date</t>
  </si>
  <si>
    <t>Next Interest payment Date</t>
  </si>
  <si>
    <t>Xd marker</t>
  </si>
  <si>
    <t>Fraction</t>
  </si>
  <si>
    <t>DaysAccrued</t>
  </si>
  <si>
    <t>ACI</t>
  </si>
  <si>
    <t>Clean price</t>
  </si>
  <si>
    <t>Total return Price</t>
  </si>
  <si>
    <t>Equilibrium price</t>
  </si>
  <si>
    <t>Term</t>
  </si>
  <si>
    <t>Gross redemption yield</t>
  </si>
  <si>
    <t>Weight</t>
  </si>
  <si>
    <t>Price</t>
  </si>
  <si>
    <t>Price Performance</t>
  </si>
  <si>
    <t>Index Cap Calculated</t>
  </si>
  <si>
    <t>B3Z3K59</t>
  </si>
  <si>
    <t>GB00B3Z3K594</t>
  </si>
  <si>
    <t>TREASURY</t>
  </si>
  <si>
    <t>2017-17</t>
  </si>
  <si>
    <t>Index Cap Published</t>
  </si>
  <si>
    <t>GB0008931148</t>
  </si>
  <si>
    <t>B7F9S95</t>
  </si>
  <si>
    <t>GB00B7F9S958</t>
  </si>
  <si>
    <t>XD</t>
  </si>
  <si>
    <t>-</t>
  </si>
  <si>
    <t>B1VWPC8</t>
  </si>
  <si>
    <t>GB00B1VWPC84</t>
  </si>
  <si>
    <t>2018-18</t>
  </si>
  <si>
    <t>B8KP6M4</t>
  </si>
  <si>
    <t>GB00B8KP6M44</t>
  </si>
  <si>
    <t>Divisor</t>
  </si>
  <si>
    <t>B39R3F8</t>
  </si>
  <si>
    <t>GB00B39R3F84</t>
  </si>
  <si>
    <t>2019-19</t>
  </si>
  <si>
    <t>BDV0F15</t>
  </si>
  <si>
    <t>GB00BDV0F150</t>
  </si>
  <si>
    <t>Index Value Calculated</t>
  </si>
  <si>
    <t>B4YRFP4</t>
  </si>
  <si>
    <t>GB00B4YRFP41</t>
  </si>
  <si>
    <t>Index Value Published</t>
  </si>
  <si>
    <t>B058DQ5</t>
  </si>
  <si>
    <t>GB00B058DQ55</t>
  </si>
  <si>
    <t>2020-20</t>
  </si>
  <si>
    <t>BN65R19</t>
  </si>
  <si>
    <t>GB00BN65R198</t>
  </si>
  <si>
    <t>Index Value (t-1)</t>
  </si>
  <si>
    <t>B582JV6</t>
  </si>
  <si>
    <t>GB00B582JV65</t>
  </si>
  <si>
    <t>BYY5F58</t>
  </si>
  <si>
    <t>GB00BYY5F581</t>
  </si>
  <si>
    <t>2021-21</t>
  </si>
  <si>
    <t>XD Adjusted</t>
  </si>
  <si>
    <t>GB0009997999</t>
  </si>
  <si>
    <t>B4RMG97</t>
  </si>
  <si>
    <t>GB00B4RMG977</t>
  </si>
  <si>
    <t>TRI Calculated</t>
  </si>
  <si>
    <t>B3KJDQ4</t>
  </si>
  <si>
    <t>GB00B3KJDQ49</t>
  </si>
  <si>
    <t>2022-22</t>
  </si>
  <si>
    <t>TRI Published</t>
  </si>
  <si>
    <t>BD0PCK9</t>
  </si>
  <si>
    <t>GB00BD0PCK97</t>
  </si>
  <si>
    <t>B7L9SL1</t>
  </si>
  <si>
    <t>GB00B7L9SL19</t>
  </si>
  <si>
    <t>TRI (t-1)</t>
  </si>
  <si>
    <t>B7Z5365</t>
  </si>
  <si>
    <t>GB00B7Z53659</t>
  </si>
  <si>
    <t>2023-23</t>
  </si>
  <si>
    <t>BHBFH45</t>
  </si>
  <si>
    <t>GB00BHBFH458</t>
  </si>
  <si>
    <t>2024-24</t>
  </si>
  <si>
    <t>TRI Performance</t>
  </si>
  <si>
    <t>GB0030880693</t>
  </si>
  <si>
    <t>2025-25</t>
  </si>
  <si>
    <t>Constituent Performance</t>
  </si>
  <si>
    <t>BTHH2R7</t>
  </si>
  <si>
    <t>GB00BTHH2R79</t>
  </si>
  <si>
    <t>BYZW3G5</t>
  </si>
  <si>
    <t>GB00BYZW3G56</t>
  </si>
  <si>
    <t>2026-26</t>
  </si>
  <si>
    <t>Difference</t>
  </si>
  <si>
    <t>B16NNR7</t>
  </si>
  <si>
    <t>GB00B16NNR78</t>
  </si>
  <si>
    <t>2027-27</t>
  </si>
  <si>
    <t>GB0002404191</t>
  </si>
  <si>
    <t>B24FF09</t>
  </si>
  <si>
    <t>GB00B24FF097</t>
  </si>
  <si>
    <t>2030-30</t>
  </si>
  <si>
    <t>GB0004893086</t>
  </si>
  <si>
    <t>2032-32</t>
  </si>
  <si>
    <t>B52WS15</t>
  </si>
  <si>
    <t>GB00B52WS153</t>
  </si>
  <si>
    <t>2034-34</t>
  </si>
  <si>
    <t>GB0032452392</t>
  </si>
  <si>
    <t>2036-36</t>
  </si>
  <si>
    <t>BZB26Y5</t>
  </si>
  <si>
    <t>GB00BZB26Y51</t>
  </si>
  <si>
    <t>2037-37</t>
  </si>
  <si>
    <t>B00NY17</t>
  </si>
  <si>
    <t>GB00B00NY175</t>
  </si>
  <si>
    <t>2038-38</t>
  </si>
  <si>
    <t>B3KJDS6</t>
  </si>
  <si>
    <t>GB00B3KJDS62</t>
  </si>
  <si>
    <t>2039-39</t>
  </si>
  <si>
    <t>B646050</t>
  </si>
  <si>
    <t>GB00B6460505</t>
  </si>
  <si>
    <t>2040-40</t>
  </si>
  <si>
    <t>B1VWPJ5</t>
  </si>
  <si>
    <t>GB00B1VWPJ53</t>
  </si>
  <si>
    <t>2042-42</t>
  </si>
  <si>
    <t>B84Z9V0</t>
  </si>
  <si>
    <t>GB00B84Z9V04</t>
  </si>
  <si>
    <t>2044-44</t>
  </si>
  <si>
    <t>BN65R31</t>
  </si>
  <si>
    <t>GB00BN65R313</t>
  </si>
  <si>
    <t>2045-45</t>
  </si>
  <si>
    <t>B128DP4</t>
  </si>
  <si>
    <t>GB00B128DP45</t>
  </si>
  <si>
    <t>2046-46</t>
  </si>
  <si>
    <t>BDCHBW8</t>
  </si>
  <si>
    <t>GB00BDCHBW80</t>
  </si>
  <si>
    <t>2047-47</t>
  </si>
  <si>
    <t>B39R370</t>
  </si>
  <si>
    <t>GB00B39R3707</t>
  </si>
  <si>
    <t>2049-49</t>
  </si>
  <si>
    <t>B6RNH57</t>
  </si>
  <si>
    <t>GB00B6RNH572</t>
  </si>
  <si>
    <t>2052-52</t>
  </si>
  <si>
    <t>B06YGN0</t>
  </si>
  <si>
    <t>GB00B06YGN05</t>
  </si>
  <si>
    <t>2055-55</t>
  </si>
  <si>
    <t>B54QLM7</t>
  </si>
  <si>
    <t>GB00B54QLM75</t>
  </si>
  <si>
    <t>2060-60</t>
  </si>
  <si>
    <t>BYYMZX7</t>
  </si>
  <si>
    <t>GB00BYYMZX75</t>
  </si>
  <si>
    <t>2065-65</t>
  </si>
  <si>
    <t>BBJNQY2</t>
  </si>
  <si>
    <t>GB00BBJNQY21</t>
  </si>
  <si>
    <t>2068-68</t>
  </si>
  <si>
    <t>Gilts Index Calculation: XD Period</t>
  </si>
  <si>
    <t xml:space="preserve">Index and Consitutent Performance for the Gilt Indexes, can be calculated using the constituents files
The following calculations, should be read in conjunction with the Ground Rules and the 
FTSE Actuaries UK Gilts Index Series Guide to Calculation Methods </t>
  </si>
  <si>
    <t>Please be aware that the XD Marker in column K - will remain at 1 throughout the
XD period, however the the XD adjustment will only take place on the the 1st XD date.</t>
  </si>
  <si>
    <t>(Data taken from BGCO2811 file)</t>
  </si>
  <si>
    <t>Coupon Payment</t>
  </si>
  <si>
    <t>Adjusted Price</t>
  </si>
  <si>
    <t>FTSE Constituents – UK Gilts:</t>
  </si>
  <si>
    <t>%WT_INDEX</t>
  </si>
  <si>
    <t>%WT_ALL</t>
  </si>
  <si>
    <t>Macaulay Duration</t>
  </si>
  <si>
    <t>Semi-annual mod Duration</t>
  </si>
  <si>
    <t>Macaulay Convexity</t>
  </si>
  <si>
    <t>Modified Convexity</t>
  </si>
  <si>
    <t>A</t>
  </si>
  <si>
    <t>B</t>
  </si>
  <si>
    <t>C</t>
  </si>
  <si>
    <t>D</t>
  </si>
  <si>
    <t>FTSE Valuation – UK Gilts:</t>
  </si>
  <si>
    <t>ID</t>
  </si>
  <si>
    <t>LIF</t>
  </si>
  <si>
    <t>Capital Index</t>
  </si>
  <si>
    <t>XDACC</t>
  </si>
  <si>
    <t>MV</t>
  </si>
  <si>
    <t>BVI</t>
  </si>
  <si>
    <t>ACCrd</t>
  </si>
  <si>
    <t>ACIADD</t>
  </si>
  <si>
    <t>XD YTD</t>
  </si>
  <si>
    <t>CUMACI</t>
  </si>
  <si>
    <t>Nominal</t>
  </si>
  <si>
    <t>Aveprc</t>
  </si>
  <si>
    <t>Total return index</t>
  </si>
  <si>
    <t>Redemption Yield (PCF)</t>
  </si>
  <si>
    <t>Macaulay Duration (PCF)</t>
  </si>
  <si>
    <t>Modified Duration (PCF)</t>
  </si>
  <si>
    <t>Macaulay Convexity (PCF)</t>
  </si>
  <si>
    <t>Macaulay Convexity (MVW)</t>
  </si>
  <si>
    <t>Modified Convexity (MVW)</t>
  </si>
  <si>
    <t>Modified Convexity (PCF)</t>
  </si>
  <si>
    <t>Macaulay Duration (MVW)</t>
  </si>
  <si>
    <t>Modified Duration (MVW)</t>
  </si>
  <si>
    <t>Redemption Yield (MVW)</t>
  </si>
  <si>
    <t>BG01</t>
  </si>
  <si>
    <t>BG02</t>
  </si>
  <si>
    <t>BG03</t>
  </si>
  <si>
    <t>BG05</t>
  </si>
  <si>
    <t>BG06</t>
  </si>
  <si>
    <t>BG07</t>
  </si>
  <si>
    <t>BG08</t>
  </si>
  <si>
    <t>BG09</t>
  </si>
  <si>
    <t>BG0A</t>
  </si>
  <si>
    <t>BG0B</t>
  </si>
  <si>
    <t>BG0C</t>
  </si>
  <si>
    <t>BG0D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</si>
</sst>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000000000"/>
    <numFmt numFmtId="166" formatCode="0.000%"/>
    <numFmt numFmtId="167" formatCode="0.000000"/>
    <numFmt numFmtId="168" formatCode="#,##0.00000"/>
    <numFmt numFmtId="169" formatCode="0.00000000"/>
  </numFmts>
  <fonts count="37">
    <font>
      <sz val="11"/>
      <color theme="1"/>
      <name val="Arial"/>
      <family val="2"/>
      <scheme val="minor"/>
    </font>
    <font>
      <sz val="11"/>
      <color theme="1"/>
      <name val="Arial"/>
      <family val="2"/>
      <scheme val="minor"/>
    </font>
    <font>
      <sz val="9"/>
      <color theme="1"/>
      <name val="Arial"/>
      <family val="2"/>
    </font>
    <font>
      <sz val="9"/>
      <color theme="1"/>
      <name val="Arial"/>
      <family val="2"/>
      <scheme val="minor"/>
    </font>
    <font>
      <sz val="11"/>
      <color theme="3"/>
      <name val="Arial"/>
      <family val="2"/>
      <scheme val="minor"/>
    </font>
    <font>
      <b/>
      <sz val="9"/>
      <color theme="0"/>
      <name val="Arial"/>
      <family val="2"/>
      <scheme val="minor"/>
    </font>
    <font>
      <b/>
      <sz val="24"/>
      <color theme="3"/>
      <name val="Arial"/>
      <family val="2"/>
      <scheme val="minor"/>
    </font>
    <font>
      <sz val="24"/>
      <color theme="3"/>
      <name val="Arial"/>
      <family val="2"/>
      <scheme val="minor"/>
    </font>
    <font>
      <sz val="26"/>
      <color theme="3"/>
      <name val="Arial (Body)"/>
    </font>
    <font>
      <sz val="9"/>
      <name val="Arial"/>
      <family val="2"/>
      <scheme val="minor"/>
    </font>
    <font>
      <sz val="12"/>
      <color rgb="FF000000"/>
      <name val="Arial"/>
      <family val="2"/>
      <scheme val="minor"/>
    </font>
    <font>
      <b/>
      <sz val="12"/>
      <name val="Tahoma"/>
      <family val="2"/>
    </font>
    <font>
      <b/>
      <sz val="12"/>
      <color rgb="FF551732"/>
      <name val="Arial"/>
      <family val="2"/>
      <scheme val="minor"/>
    </font>
    <font>
      <sz val="10"/>
      <color rgb="FF404040"/>
      <name val="Arial"/>
      <family val="2"/>
      <scheme val="minor"/>
    </font>
    <font>
      <sz val="10"/>
      <color rgb="FF000000"/>
      <name val="Arial"/>
      <family val="2"/>
      <scheme val="minor"/>
    </font>
    <font>
      <b/>
      <sz val="12"/>
      <color rgb="FF005B67"/>
      <name val="Arial"/>
      <family val="2"/>
      <scheme val="minor"/>
    </font>
    <font>
      <sz val="14"/>
      <color rgb="FF551732"/>
      <name val="Arial"/>
      <family val="2"/>
      <scheme val="minor"/>
    </font>
    <font>
      <sz val="12"/>
      <color rgb="FF404040"/>
      <name val="Arial"/>
      <family val="2"/>
      <scheme val="minor"/>
    </font>
    <font>
      <b/>
      <sz val="12"/>
      <color rgb="FF404040"/>
      <name val="Arial"/>
      <family val="2"/>
      <scheme val="minor"/>
    </font>
    <font>
      <b/>
      <sz val="13"/>
      <color theme="3"/>
      <name val="Arial (Body)"/>
    </font>
    <font>
      <b/>
      <sz val="10"/>
      <color rgb="FF000000"/>
      <name val="Arial"/>
      <family val="2"/>
      <scheme val="minor"/>
    </font>
    <font>
      <b/>
      <sz val="11"/>
      <color rgb="FF000000"/>
      <name val="Arial"/>
      <family val="2"/>
      <scheme val="minor"/>
    </font>
    <font>
      <sz val="11"/>
      <color rgb="FF000000"/>
      <name val="Arial"/>
      <family val="2"/>
      <scheme val="minor"/>
    </font>
    <font>
      <sz val="11"/>
      <color theme="3"/>
      <name val="Arial (Body)"/>
    </font>
    <font>
      <b/>
      <sz val="10"/>
      <color rgb="FF404040"/>
      <name val="Arial"/>
      <family val="2"/>
      <scheme val="minor"/>
    </font>
    <font>
      <b/>
      <sz val="11"/>
      <color theme="0"/>
      <name val="Arial"/>
      <family val="2"/>
      <scheme val="minor"/>
    </font>
    <font>
      <b/>
      <sz val="11"/>
      <color theme="1"/>
      <name val="Arial"/>
      <family val="2"/>
      <scheme val="minor"/>
    </font>
    <font>
      <sz val="11"/>
      <color theme="0"/>
      <name val="Arial"/>
      <family val="2"/>
      <scheme val="minor"/>
    </font>
    <font>
      <sz val="10"/>
      <name val="Arial"/>
      <family val="2"/>
    </font>
    <font>
      <sz val="11"/>
      <color theme="4"/>
      <name val="Arial"/>
      <family val="2"/>
    </font>
    <font>
      <sz val="11"/>
      <color theme="4"/>
      <name val="Arial"/>
      <family val="2"/>
      <scheme val="minor"/>
    </font>
    <font>
      <i/>
      <sz val="11"/>
      <color theme="1"/>
      <name val="Arial"/>
      <family val="2"/>
      <scheme val="minor"/>
    </font>
    <font>
      <sz val="12"/>
      <color theme="1"/>
      <name val="Arial"/>
      <family val="2"/>
      <scheme val="minor"/>
    </font>
    <font>
      <b/>
      <i/>
      <sz val="9.5"/>
      <color theme="3"/>
      <name val="Arial"/>
      <family val="2"/>
      <scheme val="minor"/>
    </font>
    <font>
      <b/>
      <sz val="9"/>
      <color theme="1"/>
      <name val="Arial"/>
      <family val="2"/>
      <scheme val="minor"/>
    </font>
    <font>
      <sz val="9"/>
      <color theme="0"/>
      <name val="Arial"/>
      <family val="2"/>
      <scheme val="minor"/>
    </font>
    <font>
      <vertAlign val="superscript"/>
      <sz val="11"/>
      <color theme="1"/>
      <name val="Arial"/>
      <family val="2"/>
      <scheme val="minor"/>
    </font>
  </fonts>
  <fills count="7">
    <fill>
      <patternFill patternType="none"/>
    </fill>
    <fill>
      <patternFill patternType="gray125"/>
    </fill>
    <fill>
      <patternFill patternType="solid">
        <fgColor rgb="FFEAEAEA"/>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0"/>
      </top>
      <bottom style="thin">
        <color theme="0"/>
      </bottom>
      <diagonal/>
    </border>
    <border>
      <left/>
      <right/>
      <top style="thin">
        <color theme="0"/>
      </top>
      <bottom style="thin">
        <color theme="1"/>
      </bottom>
      <diagonal/>
    </border>
    <border>
      <left/>
      <right/>
      <top style="thin">
        <color theme="0"/>
      </top>
      <bottom/>
      <diagonal/>
    </border>
  </borders>
  <cellStyleXfs count="6">
    <xf numFmtId="0" fontId="0" fillId="0" borderId="0"/>
    <xf numFmtId="0" fontId="1" fillId="0" borderId="0"/>
    <xf numFmtId="0" fontId="28" fillId="0" borderId="0"/>
    <xf numFmtId="164" fontId="1"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122">
    <xf numFmtId="0" fontId="0" fillId="0" borderId="0" xfId="0"/>
    <xf numFmtId="0" fontId="4" fillId="0" borderId="0" xfId="0" applyFont="1"/>
    <xf numFmtId="0" fontId="9" fillId="0" borderId="0" xfId="0" applyFont="1"/>
    <xf numFmtId="0" fontId="9" fillId="0" borderId="0" xfId="0" applyFont="1" applyAlignment="1">
      <alignment wrapText="1"/>
    </xf>
    <xf numFmtId="0" fontId="10" fillId="0" borderId="0" xfId="0" applyFont="1"/>
    <xf numFmtId="0" fontId="11" fillId="0" borderId="0" xfId="0" applyFont="1"/>
    <xf numFmtId="0" fontId="13" fillId="0" borderId="0" xfId="0" applyFont="1" applyAlignment="1">
      <alignment horizontal="left" vertical="top" wrapText="1"/>
    </xf>
    <xf numFmtId="0" fontId="14" fillId="0" borderId="0" xfId="0" applyFont="1"/>
    <xf numFmtId="0" fontId="15" fillId="0" borderId="0" xfId="0" applyFont="1" applyAlignment="1">
      <alignment vertical="top"/>
    </xf>
    <xf numFmtId="0" fontId="13" fillId="0" borderId="0" xfId="0" applyFont="1" applyAlignment="1">
      <alignment vertical="top" wrapText="1"/>
    </xf>
    <xf numFmtId="0" fontId="19" fillId="0" borderId="0" xfId="0" applyFont="1"/>
    <xf numFmtId="0" fontId="0" fillId="0" borderId="0" xfId="0" applyAlignment="1">
      <alignment horizontal="left" vertical="top" wrapText="1"/>
    </xf>
    <xf numFmtId="0" fontId="16" fillId="0" borderId="0" xfId="0" applyFont="1" applyAlignment="1">
      <alignment horizontal="left"/>
    </xf>
    <xf numFmtId="0" fontId="12" fillId="0" borderId="0" xfId="0" applyFont="1" applyAlignment="1">
      <alignment vertical="center"/>
    </xf>
    <xf numFmtId="0" fontId="17"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top"/>
    </xf>
    <xf numFmtId="0" fontId="29" fillId="4" borderId="0" xfId="2" applyFont="1" applyFill="1"/>
    <xf numFmtId="0" fontId="1" fillId="4" borderId="0" xfId="1" applyFill="1"/>
    <xf numFmtId="0" fontId="30" fillId="4" borderId="0" xfId="1" applyFont="1" applyFill="1" applyAlignment="1">
      <alignment horizontal="left" indent="1"/>
    </xf>
    <xf numFmtId="0" fontId="31" fillId="4" borderId="0" xfId="1" applyFont="1" applyFill="1"/>
    <xf numFmtId="0" fontId="27" fillId="4" borderId="0" xfId="1" applyFont="1" applyFill="1"/>
    <xf numFmtId="0" fontId="26" fillId="4" borderId="0" xfId="1" applyFont="1" applyFill="1"/>
    <xf numFmtId="4" fontId="1" fillId="4" borderId="0" xfId="1" applyNumberFormat="1" applyFill="1" applyAlignment="1">
      <alignment horizontal="center"/>
    </xf>
    <xf numFmtId="0" fontId="1" fillId="4" borderId="0" xfId="1" applyFill="1" applyAlignment="1">
      <alignment horizontal="center"/>
    </xf>
    <xf numFmtId="14" fontId="1" fillId="4" borderId="0" xfId="1" applyNumberFormat="1" applyFill="1" applyAlignment="1">
      <alignment horizontal="left"/>
    </xf>
    <xf numFmtId="4" fontId="1" fillId="4" borderId="0" xfId="1" applyNumberFormat="1" applyFill="1"/>
    <xf numFmtId="14" fontId="1" fillId="4" borderId="0" xfId="1" applyNumberFormat="1" applyFill="1"/>
    <xf numFmtId="164" fontId="1" fillId="4" borderId="0" xfId="3" applyFont="1" applyFill="1" applyBorder="1"/>
    <xf numFmtId="165" fontId="1" fillId="4" borderId="0" xfId="1" applyNumberFormat="1" applyFill="1" applyAlignment="1">
      <alignment horizontal="center"/>
    </xf>
    <xf numFmtId="167" fontId="1" fillId="4" borderId="0" xfId="4" applyNumberFormat="1" applyFont="1" applyFill="1"/>
    <xf numFmtId="164" fontId="1" fillId="4" borderId="0" xfId="1" applyNumberFormat="1" applyFill="1"/>
    <xf numFmtId="0" fontId="30" fillId="4" borderId="0" xfId="1" applyFont="1" applyFill="1"/>
    <xf numFmtId="0" fontId="25" fillId="0" borderId="0" xfId="1" applyFont="1"/>
    <xf numFmtId="0" fontId="33" fillId="4" borderId="0" xfId="1" applyFont="1" applyFill="1"/>
    <xf numFmtId="0" fontId="3" fillId="0" borderId="4" xfId="1" applyFont="1" applyBorder="1" applyAlignment="1">
      <alignment horizontal="center"/>
    </xf>
    <xf numFmtId="14" fontId="3" fillId="0" borderId="4" xfId="1" applyNumberFormat="1" applyFont="1" applyBorder="1" applyAlignment="1">
      <alignment horizontal="left"/>
    </xf>
    <xf numFmtId="0" fontId="3" fillId="0" borderId="4" xfId="1" applyFont="1" applyBorder="1"/>
    <xf numFmtId="4" fontId="3" fillId="0" borderId="4" xfId="1" applyNumberFormat="1" applyFont="1" applyBorder="1"/>
    <xf numFmtId="14" fontId="3" fillId="0" borderId="4" xfId="1" applyNumberFormat="1" applyFont="1" applyBorder="1"/>
    <xf numFmtId="164" fontId="3" fillId="0" borderId="4" xfId="3" applyFont="1" applyBorder="1"/>
    <xf numFmtId="4" fontId="3" fillId="0" borderId="4" xfId="1" applyNumberFormat="1" applyFont="1" applyBorder="1" applyAlignment="1">
      <alignment horizontal="center"/>
    </xf>
    <xf numFmtId="0" fontId="5" fillId="3" borderId="3" xfId="1" applyFont="1" applyFill="1" applyBorder="1" applyAlignment="1">
      <alignment horizontal="center" vertical="center"/>
    </xf>
    <xf numFmtId="0" fontId="3" fillId="0" borderId="4" xfId="1" applyFont="1" applyBorder="1" applyAlignment="1">
      <alignment horizontal="center" vertical="center"/>
    </xf>
    <xf numFmtId="14" fontId="3" fillId="0" borderId="4" xfId="1" applyNumberFormat="1" applyFont="1" applyBorder="1" applyAlignment="1">
      <alignment horizontal="left" vertical="center"/>
    </xf>
    <xf numFmtId="0" fontId="3" fillId="0" borderId="4" xfId="1" applyFont="1" applyBorder="1" applyAlignment="1">
      <alignment vertical="center"/>
    </xf>
    <xf numFmtId="4" fontId="3" fillId="0" borderId="4" xfId="1" applyNumberFormat="1" applyFont="1" applyBorder="1" applyAlignment="1">
      <alignment vertical="center"/>
    </xf>
    <xf numFmtId="14" fontId="3" fillId="0" borderId="4" xfId="1" applyNumberFormat="1" applyFont="1" applyBorder="1" applyAlignment="1">
      <alignment vertical="center"/>
    </xf>
    <xf numFmtId="164" fontId="3" fillId="0" borderId="4" xfId="3" applyFont="1" applyBorder="1" applyAlignment="1">
      <alignment vertical="center"/>
    </xf>
    <xf numFmtId="4" fontId="3" fillId="0" borderId="4" xfId="1" applyNumberFormat="1" applyFont="1" applyBorder="1" applyAlignment="1">
      <alignment horizontal="center" vertical="center"/>
    </xf>
    <xf numFmtId="0" fontId="5" fillId="3" borderId="3" xfId="1" applyFont="1" applyFill="1" applyBorder="1" applyAlignment="1">
      <alignment horizontal="center" wrapText="1"/>
    </xf>
    <xf numFmtId="165" fontId="3" fillId="6" borderId="4" xfId="1" applyNumberFormat="1" applyFont="1" applyFill="1" applyBorder="1" applyAlignment="1">
      <alignment horizontal="center" vertical="center"/>
    </xf>
    <xf numFmtId="0" fontId="3" fillId="6" borderId="4" xfId="1" applyFont="1" applyFill="1" applyBorder="1" applyAlignment="1">
      <alignment horizontal="center" vertical="center"/>
    </xf>
    <xf numFmtId="0" fontId="3" fillId="6" borderId="4" xfId="1" applyFont="1" applyFill="1" applyBorder="1" applyAlignment="1">
      <alignment vertical="center"/>
    </xf>
    <xf numFmtId="0" fontId="3" fillId="6" borderId="4" xfId="1" applyFont="1" applyFill="1" applyBorder="1"/>
    <xf numFmtId="4" fontId="34" fillId="0" borderId="4" xfId="1" applyNumberFormat="1" applyFont="1" applyBorder="1" applyAlignment="1">
      <alignment horizontal="center" vertical="center"/>
    </xf>
    <xf numFmtId="0" fontId="34" fillId="4" borderId="0" xfId="1" applyFont="1" applyFill="1"/>
    <xf numFmtId="0" fontId="34" fillId="4" borderId="0" xfId="1" applyFont="1" applyFill="1" applyAlignment="1">
      <alignment vertical="center"/>
    </xf>
    <xf numFmtId="0" fontId="5" fillId="3" borderId="6" xfId="1" applyFont="1" applyFill="1" applyBorder="1" applyAlignment="1">
      <alignment horizontal="center" wrapText="1"/>
    </xf>
    <xf numFmtId="0" fontId="5" fillId="3" borderId="6" xfId="1" applyFont="1" applyFill="1" applyBorder="1" applyAlignment="1">
      <alignment horizontal="center"/>
    </xf>
    <xf numFmtId="0" fontId="5" fillId="3" borderId="5" xfId="1" applyFont="1" applyFill="1" applyBorder="1" applyAlignment="1">
      <alignment horizontal="left" vertical="center" indent="1"/>
    </xf>
    <xf numFmtId="0" fontId="35" fillId="3" borderId="5" xfId="1" applyFont="1" applyFill="1" applyBorder="1" applyAlignment="1">
      <alignment horizontal="left" vertical="center" indent="1"/>
    </xf>
    <xf numFmtId="0" fontId="3" fillId="4" borderId="0" xfId="1" applyFont="1" applyFill="1"/>
    <xf numFmtId="0" fontId="3" fillId="4" borderId="4" xfId="1" applyFont="1" applyFill="1" applyBorder="1" applyAlignment="1">
      <alignment vertical="center"/>
    </xf>
    <xf numFmtId="0" fontId="3" fillId="4" borderId="4" xfId="1" applyFont="1" applyFill="1" applyBorder="1" applyAlignment="1">
      <alignment horizontal="center" vertical="center"/>
    </xf>
    <xf numFmtId="3" fontId="3" fillId="4" borderId="4" xfId="1" applyNumberFormat="1" applyFont="1" applyFill="1" applyBorder="1" applyAlignment="1">
      <alignment horizontal="right" vertical="center"/>
    </xf>
    <xf numFmtId="0" fontId="3" fillId="4" borderId="4" xfId="1" applyFont="1" applyFill="1" applyBorder="1" applyAlignment="1">
      <alignment horizontal="right" vertical="center"/>
    </xf>
    <xf numFmtId="4" fontId="3" fillId="4" borderId="4" xfId="1" applyNumberFormat="1" applyFont="1" applyFill="1" applyBorder="1" applyAlignment="1">
      <alignment horizontal="right" vertical="center"/>
    </xf>
    <xf numFmtId="164" fontId="3" fillId="4" borderId="4" xfId="4" applyFont="1" applyFill="1" applyBorder="1" applyAlignment="1">
      <alignment horizontal="right" vertical="center"/>
    </xf>
    <xf numFmtId="2" fontId="3" fillId="4" borderId="4" xfId="1" applyNumberFormat="1" applyFont="1" applyFill="1" applyBorder="1" applyAlignment="1">
      <alignment horizontal="right" vertical="center"/>
    </xf>
    <xf numFmtId="166" fontId="3" fillId="4" borderId="4" xfId="5" applyNumberFormat="1" applyFont="1" applyFill="1" applyBorder="1" applyAlignment="1">
      <alignment horizontal="right" vertical="center"/>
    </xf>
    <xf numFmtId="166" fontId="3" fillId="4" borderId="4" xfId="1" applyNumberFormat="1" applyFont="1" applyFill="1" applyBorder="1" applyAlignment="1">
      <alignment horizontal="right" vertical="center"/>
    </xf>
    <xf numFmtId="10" fontId="3" fillId="4" borderId="4" xfId="1" applyNumberFormat="1" applyFont="1" applyFill="1" applyBorder="1" applyAlignment="1">
      <alignment horizontal="right" vertical="center"/>
    </xf>
    <xf numFmtId="0" fontId="25" fillId="3" borderId="0" xfId="1" applyFont="1" applyFill="1" applyAlignment="1">
      <alignment horizontal="center"/>
    </xf>
    <xf numFmtId="0" fontId="34" fillId="5" borderId="4" xfId="1" applyFont="1" applyFill="1" applyBorder="1" applyAlignment="1">
      <alignment horizontal="center"/>
    </xf>
    <xf numFmtId="165" fontId="3" fillId="6" borderId="4" xfId="1" applyNumberFormat="1" applyFont="1" applyFill="1" applyBorder="1" applyAlignment="1">
      <alignment horizontal="center"/>
    </xf>
    <xf numFmtId="3" fontId="3" fillId="6" borderId="4" xfId="1" applyNumberFormat="1" applyFont="1" applyFill="1" applyBorder="1" applyAlignment="1">
      <alignment horizontal="center"/>
    </xf>
    <xf numFmtId="168" fontId="3" fillId="6" borderId="4" xfId="1" applyNumberFormat="1" applyFont="1" applyFill="1" applyBorder="1" applyAlignment="1">
      <alignment horizontal="center"/>
    </xf>
    <xf numFmtId="0" fontId="3" fillId="6" borderId="4" xfId="1" applyFont="1" applyFill="1" applyBorder="1" applyAlignment="1">
      <alignment horizontal="center"/>
    </xf>
    <xf numFmtId="169" fontId="3" fillId="6" borderId="4" xfId="1" applyNumberFormat="1" applyFont="1" applyFill="1" applyBorder="1"/>
    <xf numFmtId="0" fontId="3" fillId="4" borderId="2" xfId="1" applyFont="1" applyFill="1" applyBorder="1" applyAlignment="1">
      <alignment vertical="center"/>
    </xf>
    <xf numFmtId="4" fontId="3" fillId="4" borderId="2" xfId="1" applyNumberFormat="1" applyFont="1" applyFill="1" applyBorder="1" applyAlignment="1">
      <alignment horizontal="right" vertical="center"/>
    </xf>
    <xf numFmtId="3" fontId="3" fillId="4" borderId="2" xfId="1" applyNumberFormat="1" applyFont="1" applyFill="1" applyBorder="1" applyAlignment="1">
      <alignment horizontal="right" vertical="center"/>
    </xf>
    <xf numFmtId="0" fontId="3" fillId="4" borderId="2" xfId="1" applyFont="1" applyFill="1" applyBorder="1" applyAlignment="1">
      <alignment horizontal="right" vertical="center"/>
    </xf>
    <xf numFmtId="164" fontId="3" fillId="4" borderId="2" xfId="4" applyFont="1" applyFill="1" applyBorder="1" applyAlignment="1">
      <alignment horizontal="right" vertical="center"/>
    </xf>
    <xf numFmtId="2" fontId="3" fillId="4" borderId="2" xfId="1" applyNumberFormat="1" applyFont="1" applyFill="1" applyBorder="1" applyAlignment="1">
      <alignment horizontal="right" vertical="center"/>
    </xf>
    <xf numFmtId="10" fontId="3" fillId="4" borderId="2" xfId="5" applyNumberFormat="1" applyFont="1" applyFill="1" applyBorder="1" applyAlignment="1">
      <alignment horizontal="right" vertical="center"/>
    </xf>
    <xf numFmtId="10" fontId="3" fillId="4" borderId="2" xfId="1" applyNumberFormat="1" applyFont="1" applyFill="1" applyBorder="1" applyAlignment="1">
      <alignment horizontal="right" vertical="center"/>
    </xf>
    <xf numFmtId="4" fontId="34" fillId="0" borderId="4" xfId="1" applyNumberFormat="1" applyFont="1" applyBorder="1" applyAlignment="1">
      <alignment horizontal="center"/>
    </xf>
    <xf numFmtId="166" fontId="3" fillId="4" borderId="2" xfId="5" applyNumberFormat="1" applyFont="1" applyFill="1" applyBorder="1"/>
    <xf numFmtId="166" fontId="3" fillId="0" borderId="4" xfId="1" applyNumberFormat="1" applyFont="1" applyBorder="1" applyAlignment="1">
      <alignment horizontal="right" vertical="center"/>
    </xf>
    <xf numFmtId="0" fontId="5" fillId="3" borderId="3" xfId="1" applyFont="1" applyFill="1" applyBorder="1" applyAlignment="1">
      <alignment vertical="center"/>
    </xf>
    <xf numFmtId="0" fontId="5" fillId="3" borderId="3" xfId="1" applyFont="1" applyFill="1" applyBorder="1" applyAlignment="1">
      <alignment horizontal="left" vertical="center"/>
    </xf>
    <xf numFmtId="0" fontId="3" fillId="4" borderId="4" xfId="1" applyFont="1" applyFill="1" applyBorder="1" applyAlignment="1">
      <alignment horizontal="left" vertical="center"/>
    </xf>
    <xf numFmtId="0" fontId="5" fillId="3" borderId="3" xfId="1" applyFont="1" applyFill="1" applyBorder="1" applyAlignment="1">
      <alignment horizontal="right" vertical="center"/>
    </xf>
    <xf numFmtId="164" fontId="5" fillId="3" borderId="3" xfId="3" applyFont="1" applyFill="1" applyBorder="1" applyAlignment="1">
      <alignment horizontal="right" vertical="center"/>
    </xf>
    <xf numFmtId="14" fontId="3" fillId="4" borderId="4" xfId="1" applyNumberFormat="1" applyFont="1" applyFill="1" applyBorder="1" applyAlignment="1">
      <alignment horizontal="right" vertical="center"/>
    </xf>
    <xf numFmtId="164" fontId="3" fillId="4" borderId="4" xfId="3" applyFont="1" applyFill="1" applyBorder="1" applyAlignment="1">
      <alignment horizontal="right" vertical="center"/>
    </xf>
    <xf numFmtId="0" fontId="5" fillId="3" borderId="1" xfId="1" applyFont="1" applyFill="1" applyBorder="1" applyAlignment="1">
      <alignment vertical="center"/>
    </xf>
    <xf numFmtId="0" fontId="5" fillId="3" borderId="1" xfId="1" applyFont="1" applyFill="1" applyBorder="1" applyAlignment="1">
      <alignment horizontal="left" vertical="center"/>
    </xf>
    <xf numFmtId="0" fontId="5" fillId="3" borderId="1" xfId="1" applyFont="1" applyFill="1" applyBorder="1" applyAlignment="1">
      <alignment horizontal="right" vertical="center"/>
    </xf>
    <xf numFmtId="164" fontId="5" fillId="3" borderId="1" xfId="3" applyFont="1" applyFill="1" applyBorder="1" applyAlignment="1">
      <alignment horizontal="right" vertical="center"/>
    </xf>
    <xf numFmtId="0" fontId="3" fillId="4" borderId="2" xfId="1" applyFont="1" applyFill="1" applyBorder="1" applyAlignment="1">
      <alignment horizontal="left" vertical="center"/>
    </xf>
    <xf numFmtId="14" fontId="3" fillId="4" borderId="2" xfId="1" applyNumberFormat="1" applyFont="1" applyFill="1" applyBorder="1" applyAlignment="1">
      <alignment horizontal="right" vertical="center"/>
    </xf>
    <xf numFmtId="164" fontId="3" fillId="4" borderId="2" xfId="3" applyFont="1" applyFill="1" applyBorder="1" applyAlignment="1">
      <alignment horizontal="right" vertical="center"/>
    </xf>
    <xf numFmtId="0" fontId="3" fillId="6" borderId="2" xfId="1" applyFont="1" applyFill="1" applyBorder="1" applyAlignment="1">
      <alignment horizontal="right" vertical="center"/>
    </xf>
    <xf numFmtId="0" fontId="13" fillId="0" borderId="0" xfId="0" applyFont="1" applyAlignment="1">
      <alignment horizontal="left" vertical="top" wrapText="1"/>
    </xf>
    <xf numFmtId="0" fontId="0" fillId="0" borderId="0" xfId="0" applyAlignment="1">
      <alignment horizontal="left" vertical="top" wrapText="1"/>
    </xf>
    <xf numFmtId="0" fontId="21" fillId="0" borderId="0" xfId="0" applyFont="1" applyAlignment="1">
      <alignment vertical="center"/>
    </xf>
    <xf numFmtId="0" fontId="8" fillId="0" borderId="0" xfId="0" applyFont="1" applyAlignment="1">
      <alignment horizontal="left" vertical="center" wrapText="1" indent="1"/>
    </xf>
    <xf numFmtId="0" fontId="6" fillId="0" borderId="0" xfId="0" applyFont="1" applyAlignment="1">
      <alignment horizontal="left" vertical="center" wrapText="1" indent="1"/>
    </xf>
    <xf numFmtId="0" fontId="2" fillId="2" borderId="0" xfId="2" applyFont="1" applyFill="1" applyAlignment="1">
      <alignment horizontal="left" vertical="center" wrapText="1" indent="1"/>
    </xf>
    <xf numFmtId="0" fontId="25" fillId="0" borderId="0" xfId="1" applyFont="1" applyAlignment="1">
      <alignment horizontal="left"/>
    </xf>
    <xf numFmtId="0" fontId="5" fillId="3" borderId="7" xfId="1" applyFont="1" applyFill="1" applyBorder="1" applyAlignment="1">
      <alignment horizontal="center" vertical="center"/>
    </xf>
    <xf numFmtId="0" fontId="3" fillId="6" borderId="0" xfId="1" applyFont="1" applyFill="1" applyAlignment="1">
      <alignment horizontal="left" vertical="top" wrapText="1" indent="1"/>
    </xf>
    <xf numFmtId="0" fontId="5" fillId="3" borderId="0" xfId="1" applyFont="1" applyFill="1" applyAlignment="1">
      <alignment horizontal="left" indent="1"/>
    </xf>
    <xf numFmtId="0" fontId="5" fillId="3" borderId="0" xfId="1" applyFont="1" applyFill="1" applyAlignment="1">
      <alignment horizontal="left" vertical="center" indent="1"/>
    </xf>
    <xf numFmtId="0" fontId="7" fillId="0" borderId="0" xfId="0" applyFont="1" applyAlignment="1">
      <alignment horizontal="left" vertical="center" wrapText="1" indent="1"/>
    </xf>
    <xf numFmtId="0" fontId="20" fillId="0" borderId="0" xfId="0" applyFont="1" applyAlignment="1"/>
    <xf numFmtId="0" fontId="21" fillId="0" borderId="0" xfId="0" applyFont="1" applyAlignment="1"/>
    <xf numFmtId="0" fontId="14" fillId="0" borderId="0" xfId="0" applyFont="1" applyAlignment="1"/>
  </cellXfs>
  <cellStyles count="6">
    <cellStyle name="Comma 2" xfId="4" xr:uid="{9249F4B7-7F90-4D00-ACF6-329578656DA3}"/>
    <cellStyle name="Comma 5" xfId="3" xr:uid="{BE7F22E6-38AF-4D01-9207-AF7371B27ED6}"/>
    <cellStyle name="Normal" xfId="0" builtinId="0"/>
    <cellStyle name="Normal 10" xfId="1" xr:uid="{DA29CB9B-3B73-49EF-A7BC-B47C8194FCD4}"/>
    <cellStyle name="Normal 5" xfId="2" xr:uid="{32636CCF-C81C-40B0-B1B5-0C15BFA264AE}"/>
    <cellStyle name="Percent 2" xfId="5" xr:uid="{F34BB307-70F6-4888-BEB1-66A82BAF5AE6}"/>
  </cellStyles>
  <dxfs count="0"/>
  <tableStyles count="0" defaultTableStyle="TableStyleMedium2" defaultPivotStyle="PivotStyleLight16"/>
  <colors>
    <mruColors>
      <color rgb="FF404040"/>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347733</xdr:colOff>
      <xdr:row>0</xdr:row>
      <xdr:rowOff>1133474</xdr:rowOff>
    </xdr:to>
    <xdr:grpSp>
      <xdr:nvGrpSpPr>
        <xdr:cNvPr id="2" name="Group 1">
          <a:extLst>
            <a:ext uri="{FF2B5EF4-FFF2-40B4-BE49-F238E27FC236}">
              <a16:creationId xmlns:a16="http://schemas.microsoft.com/office/drawing/2014/main" id="{F1BC4981-0001-4756-ACF3-A293753A7654}"/>
            </a:ext>
          </a:extLst>
        </xdr:cNvPr>
        <xdr:cNvGrpSpPr/>
      </xdr:nvGrpSpPr>
      <xdr:grpSpPr>
        <a:xfrm>
          <a:off x="0" y="0"/>
          <a:ext cx="2167008" cy="1133474"/>
          <a:chOff x="0" y="0"/>
          <a:chExt cx="2168913" cy="1133474"/>
        </a:xfrm>
      </xdr:grpSpPr>
      <xdr:pic>
        <xdr:nvPicPr>
          <xdr:cNvPr id="3" name="Graphic 2">
            <a:extLst>
              <a:ext uri="{FF2B5EF4-FFF2-40B4-BE49-F238E27FC236}">
                <a16:creationId xmlns:a16="http://schemas.microsoft.com/office/drawing/2014/main" id="{51910BCA-FD4E-B15A-90EF-FCE37FEF1C8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C78F7BC6-0B36-5B4E-C2C1-33E69A59953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347733</xdr:colOff>
      <xdr:row>0</xdr:row>
      <xdr:rowOff>1133474</xdr:rowOff>
    </xdr:to>
    <xdr:grpSp>
      <xdr:nvGrpSpPr>
        <xdr:cNvPr id="3" name="Group 2">
          <a:extLst>
            <a:ext uri="{FF2B5EF4-FFF2-40B4-BE49-F238E27FC236}">
              <a16:creationId xmlns:a16="http://schemas.microsoft.com/office/drawing/2014/main" id="{4FC71714-5A92-4949-95C0-E66DF373119C}"/>
            </a:ext>
          </a:extLst>
        </xdr:cNvPr>
        <xdr:cNvGrpSpPr/>
      </xdr:nvGrpSpPr>
      <xdr:grpSpPr>
        <a:xfrm>
          <a:off x="0" y="0"/>
          <a:ext cx="2167008" cy="1133474"/>
          <a:chOff x="0" y="0"/>
          <a:chExt cx="2168913" cy="1133474"/>
        </a:xfrm>
      </xdr:grpSpPr>
      <xdr:pic>
        <xdr:nvPicPr>
          <xdr:cNvPr id="4" name="Graphic 3">
            <a:extLst>
              <a:ext uri="{FF2B5EF4-FFF2-40B4-BE49-F238E27FC236}">
                <a16:creationId xmlns:a16="http://schemas.microsoft.com/office/drawing/2014/main" id="{545C8503-48A1-337F-FAF7-8A1F7EA9A30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5" name="Graphic 4">
            <a:extLst>
              <a:ext uri="{FF2B5EF4-FFF2-40B4-BE49-F238E27FC236}">
                <a16:creationId xmlns:a16="http://schemas.microsoft.com/office/drawing/2014/main" id="{26622A24-DC74-6345-511F-00CCE0A15E52}"/>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332493</xdr:colOff>
      <xdr:row>0</xdr:row>
      <xdr:rowOff>1133474</xdr:rowOff>
    </xdr:to>
    <xdr:grpSp>
      <xdr:nvGrpSpPr>
        <xdr:cNvPr id="2" name="Group 1">
          <a:extLst>
            <a:ext uri="{FF2B5EF4-FFF2-40B4-BE49-F238E27FC236}">
              <a16:creationId xmlns:a16="http://schemas.microsoft.com/office/drawing/2014/main" id="{7D93E2AD-A192-4261-AF22-E6EC735EF2CE}"/>
            </a:ext>
          </a:extLst>
        </xdr:cNvPr>
        <xdr:cNvGrpSpPr/>
      </xdr:nvGrpSpPr>
      <xdr:grpSpPr>
        <a:xfrm>
          <a:off x="0" y="0"/>
          <a:ext cx="2161293" cy="1133474"/>
          <a:chOff x="0" y="0"/>
          <a:chExt cx="2168913" cy="1133474"/>
        </a:xfrm>
      </xdr:grpSpPr>
      <xdr:pic>
        <xdr:nvPicPr>
          <xdr:cNvPr id="3" name="Graphic 2">
            <a:extLst>
              <a:ext uri="{FF2B5EF4-FFF2-40B4-BE49-F238E27FC236}">
                <a16:creationId xmlns:a16="http://schemas.microsoft.com/office/drawing/2014/main" id="{CC3FD558-9EC1-6E52-21D1-79EA039DD84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4E020A00-97DA-47CB-F4EA-5CD0A91EE854}"/>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332493</xdr:colOff>
      <xdr:row>0</xdr:row>
      <xdr:rowOff>1133474</xdr:rowOff>
    </xdr:to>
    <xdr:grpSp>
      <xdr:nvGrpSpPr>
        <xdr:cNvPr id="2" name="Group 1">
          <a:extLst>
            <a:ext uri="{FF2B5EF4-FFF2-40B4-BE49-F238E27FC236}">
              <a16:creationId xmlns:a16="http://schemas.microsoft.com/office/drawing/2014/main" id="{FBBBFF79-6B45-4393-9D43-62A4976C1DFB}"/>
            </a:ext>
          </a:extLst>
        </xdr:cNvPr>
        <xdr:cNvGrpSpPr/>
      </xdr:nvGrpSpPr>
      <xdr:grpSpPr>
        <a:xfrm>
          <a:off x="0" y="0"/>
          <a:ext cx="2161293" cy="1133474"/>
          <a:chOff x="0" y="0"/>
          <a:chExt cx="2168913" cy="1133474"/>
        </a:xfrm>
      </xdr:grpSpPr>
      <xdr:pic>
        <xdr:nvPicPr>
          <xdr:cNvPr id="3" name="Graphic 2">
            <a:extLst>
              <a:ext uri="{FF2B5EF4-FFF2-40B4-BE49-F238E27FC236}">
                <a16:creationId xmlns:a16="http://schemas.microsoft.com/office/drawing/2014/main" id="{EF6BF6F9-1224-DDA5-7947-B2295AA7FD4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C4AFACC8-EDA8-B9A9-2C69-9CBB7CC42953}"/>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332493</xdr:colOff>
      <xdr:row>0</xdr:row>
      <xdr:rowOff>1133474</xdr:rowOff>
    </xdr:to>
    <xdr:grpSp>
      <xdr:nvGrpSpPr>
        <xdr:cNvPr id="2" name="Group 1">
          <a:extLst>
            <a:ext uri="{FF2B5EF4-FFF2-40B4-BE49-F238E27FC236}">
              <a16:creationId xmlns:a16="http://schemas.microsoft.com/office/drawing/2014/main" id="{7C046479-B6DA-4EF3-8DFD-1F9CC16F8738}"/>
            </a:ext>
          </a:extLst>
        </xdr:cNvPr>
        <xdr:cNvGrpSpPr/>
      </xdr:nvGrpSpPr>
      <xdr:grpSpPr>
        <a:xfrm>
          <a:off x="0" y="0"/>
          <a:ext cx="2161293" cy="1133474"/>
          <a:chOff x="0" y="0"/>
          <a:chExt cx="2168913" cy="1133474"/>
        </a:xfrm>
      </xdr:grpSpPr>
      <xdr:pic>
        <xdr:nvPicPr>
          <xdr:cNvPr id="3" name="Graphic 2">
            <a:extLst>
              <a:ext uri="{FF2B5EF4-FFF2-40B4-BE49-F238E27FC236}">
                <a16:creationId xmlns:a16="http://schemas.microsoft.com/office/drawing/2014/main" id="{5F27C00B-67E2-8C26-29FB-BB5A6678EA6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B66910F4-85BB-5C7C-0F2A-BEA270F142BF}"/>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317253</xdr:colOff>
      <xdr:row>0</xdr:row>
      <xdr:rowOff>1133474</xdr:rowOff>
    </xdr:to>
    <xdr:grpSp>
      <xdr:nvGrpSpPr>
        <xdr:cNvPr id="2" name="Group 1">
          <a:extLst>
            <a:ext uri="{FF2B5EF4-FFF2-40B4-BE49-F238E27FC236}">
              <a16:creationId xmlns:a16="http://schemas.microsoft.com/office/drawing/2014/main" id="{DE507728-9F6F-4C67-A82F-B886E94E2BC4}"/>
            </a:ext>
          </a:extLst>
        </xdr:cNvPr>
        <xdr:cNvGrpSpPr/>
      </xdr:nvGrpSpPr>
      <xdr:grpSpPr>
        <a:xfrm>
          <a:off x="0" y="0"/>
          <a:ext cx="2165103" cy="1133474"/>
          <a:chOff x="0" y="0"/>
          <a:chExt cx="2168913" cy="1133474"/>
        </a:xfrm>
      </xdr:grpSpPr>
      <xdr:pic>
        <xdr:nvPicPr>
          <xdr:cNvPr id="3" name="Graphic 2">
            <a:extLst>
              <a:ext uri="{FF2B5EF4-FFF2-40B4-BE49-F238E27FC236}">
                <a16:creationId xmlns:a16="http://schemas.microsoft.com/office/drawing/2014/main" id="{6D1FADBE-4156-74FB-6053-706A84495C64}"/>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A818F38C-5BBE-9024-13AC-2B23D902B5E3}"/>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332493</xdr:colOff>
      <xdr:row>0</xdr:row>
      <xdr:rowOff>1133474</xdr:rowOff>
    </xdr:to>
    <xdr:grpSp>
      <xdr:nvGrpSpPr>
        <xdr:cNvPr id="2" name="Group 1">
          <a:extLst>
            <a:ext uri="{FF2B5EF4-FFF2-40B4-BE49-F238E27FC236}">
              <a16:creationId xmlns:a16="http://schemas.microsoft.com/office/drawing/2014/main" id="{EDFA1BFF-EBD2-4A5C-9B1F-29BC5108E9E8}"/>
            </a:ext>
          </a:extLst>
        </xdr:cNvPr>
        <xdr:cNvGrpSpPr/>
      </xdr:nvGrpSpPr>
      <xdr:grpSpPr>
        <a:xfrm>
          <a:off x="0" y="0"/>
          <a:ext cx="2161293" cy="1133474"/>
          <a:chOff x="0" y="0"/>
          <a:chExt cx="2168913" cy="1133474"/>
        </a:xfrm>
      </xdr:grpSpPr>
      <xdr:pic>
        <xdr:nvPicPr>
          <xdr:cNvPr id="3" name="Graphic 2">
            <a:extLst>
              <a:ext uri="{FF2B5EF4-FFF2-40B4-BE49-F238E27FC236}">
                <a16:creationId xmlns:a16="http://schemas.microsoft.com/office/drawing/2014/main" id="{C71FD3E1-CF36-5FC7-AFD9-3229F7CD73EC}"/>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8D8083EB-B6D5-2C49-7936-4F05143EF306}"/>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332493</xdr:colOff>
      <xdr:row>0</xdr:row>
      <xdr:rowOff>1133474</xdr:rowOff>
    </xdr:to>
    <xdr:grpSp>
      <xdr:nvGrpSpPr>
        <xdr:cNvPr id="2" name="Group 1">
          <a:extLst>
            <a:ext uri="{FF2B5EF4-FFF2-40B4-BE49-F238E27FC236}">
              <a16:creationId xmlns:a16="http://schemas.microsoft.com/office/drawing/2014/main" id="{3F630F12-7F08-43C0-8F11-2A777E414A18}"/>
            </a:ext>
          </a:extLst>
        </xdr:cNvPr>
        <xdr:cNvGrpSpPr/>
      </xdr:nvGrpSpPr>
      <xdr:grpSpPr>
        <a:xfrm>
          <a:off x="0" y="0"/>
          <a:ext cx="2161293" cy="1133474"/>
          <a:chOff x="0" y="0"/>
          <a:chExt cx="2168913" cy="1133474"/>
        </a:xfrm>
      </xdr:grpSpPr>
      <xdr:pic>
        <xdr:nvPicPr>
          <xdr:cNvPr id="3" name="Graphic 2">
            <a:extLst>
              <a:ext uri="{FF2B5EF4-FFF2-40B4-BE49-F238E27FC236}">
                <a16:creationId xmlns:a16="http://schemas.microsoft.com/office/drawing/2014/main" id="{A7E6E1E2-91C1-FC4B-F483-FB36AFB19E62}"/>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C306D679-7CF9-EF2B-5C39-BA4E280FB3B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theme/theme1.xml><?xml version="1.0" encoding="utf-8"?>
<a:theme xmlns:a="http://schemas.openxmlformats.org/drawingml/2006/main" name="Office Theme">
  <a:themeElements>
    <a:clrScheme name="FTSE Russell">
      <a:dk1>
        <a:srgbClr val="000000"/>
      </a:dk1>
      <a:lt1>
        <a:srgbClr val="FFFFFF"/>
      </a:lt1>
      <a:dk2>
        <a:srgbClr val="001DFF"/>
      </a:dk2>
      <a:lt2>
        <a:srgbClr val="FFFFFF"/>
      </a:lt2>
      <a:accent1>
        <a:srgbClr val="CBD1FF"/>
      </a:accent1>
      <a:accent2>
        <a:srgbClr val="6578FF"/>
      </a:accent2>
      <a:accent3>
        <a:srgbClr val="001DFF"/>
      </a:accent3>
      <a:accent4>
        <a:srgbClr val="00139D"/>
      </a:accent4>
      <a:accent5>
        <a:srgbClr val="000534"/>
      </a:accent5>
      <a:accent6>
        <a:srgbClr val="8B8B8B"/>
      </a:accent6>
      <a:hlink>
        <a:srgbClr val="001DFF"/>
      </a:hlink>
      <a:folHlink>
        <a:srgbClr val="001DFF"/>
      </a:folHlink>
    </a:clrScheme>
    <a:fontScheme name="LS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764C-84A1-CF4D-9F60-F9B1DAD477DD}">
  <dimension ref="B2:I40"/>
  <sheetViews>
    <sheetView showGridLines="0" workbookViewId="0">
      <selection activeCell="E57" sqref="E57"/>
    </sheetView>
  </sheetViews>
  <sheetFormatPr defaultColWidth="11" defaultRowHeight="14.25"/>
  <sheetData>
    <row r="2" spans="2:9" ht="16.5">
      <c r="B2" s="10" t="s">
        <v>0</v>
      </c>
      <c r="C2" s="3"/>
      <c r="D2" s="2"/>
      <c r="E2" s="4"/>
      <c r="F2" s="4"/>
      <c r="G2" s="4"/>
      <c r="H2" s="4"/>
    </row>
    <row r="3" spans="2:9" ht="15">
      <c r="B3" s="5"/>
      <c r="C3" s="3"/>
      <c r="D3" s="2"/>
      <c r="E3" s="4"/>
      <c r="F3" s="4"/>
      <c r="G3" s="4"/>
      <c r="H3" s="4"/>
    </row>
    <row r="4" spans="2:9" ht="14.1" customHeight="1">
      <c r="B4" s="108" t="s">
        <v>1</v>
      </c>
      <c r="C4" s="108"/>
      <c r="D4" s="108"/>
      <c r="E4" s="108"/>
      <c r="F4" s="108"/>
      <c r="G4" s="108"/>
      <c r="H4" s="108"/>
      <c r="I4" s="108"/>
    </row>
    <row r="5" spans="2:9">
      <c r="B5" s="108"/>
      <c r="C5" s="108"/>
      <c r="D5" s="108"/>
      <c r="E5" s="108"/>
      <c r="F5" s="108"/>
      <c r="G5" s="108"/>
      <c r="H5" s="108"/>
      <c r="I5" s="108"/>
    </row>
    <row r="6" spans="2:9">
      <c r="B6" s="108"/>
      <c r="C6" s="108"/>
      <c r="D6" s="108"/>
      <c r="E6" s="108"/>
      <c r="F6" s="108"/>
      <c r="G6" s="108"/>
      <c r="H6" s="108"/>
      <c r="I6" s="108"/>
    </row>
    <row r="7" spans="2:9">
      <c r="B7" s="108"/>
      <c r="C7" s="108"/>
      <c r="D7" s="108"/>
      <c r="E7" s="108"/>
      <c r="F7" s="108"/>
      <c r="G7" s="108"/>
      <c r="H7" s="108"/>
      <c r="I7" s="108"/>
    </row>
    <row r="8" spans="2:9" ht="18" customHeight="1">
      <c r="B8" s="108"/>
      <c r="C8" s="108"/>
      <c r="D8" s="108"/>
      <c r="E8" s="108"/>
      <c r="F8" s="108"/>
      <c r="G8" s="108"/>
      <c r="H8" s="108"/>
      <c r="I8" s="108"/>
    </row>
    <row r="9" spans="2:9">
      <c r="B9" s="108"/>
      <c r="C9" s="108"/>
      <c r="D9" s="108"/>
      <c r="E9" s="108"/>
      <c r="F9" s="108"/>
      <c r="G9" s="108"/>
      <c r="H9" s="108"/>
      <c r="I9" s="108"/>
    </row>
    <row r="10" spans="2:9" ht="15.95" customHeight="1">
      <c r="B10" s="108"/>
      <c r="C10" s="108"/>
      <c r="D10" s="108"/>
      <c r="E10" s="108"/>
      <c r="F10" s="108"/>
      <c r="G10" s="108"/>
      <c r="H10" s="108"/>
      <c r="I10" s="108"/>
    </row>
    <row r="11" spans="2:9" ht="15.95" customHeight="1">
      <c r="B11" s="108"/>
      <c r="C11" s="108"/>
      <c r="D11" s="108"/>
      <c r="E11" s="108"/>
      <c r="F11" s="108"/>
      <c r="G11" s="108"/>
      <c r="H11" s="108"/>
      <c r="I11" s="108"/>
    </row>
    <row r="12" spans="2:9" ht="15.95" customHeight="1">
      <c r="B12" s="108"/>
      <c r="C12" s="108"/>
      <c r="D12" s="108"/>
      <c r="E12" s="108"/>
      <c r="F12" s="108"/>
      <c r="G12" s="108"/>
      <c r="H12" s="108"/>
      <c r="I12" s="108"/>
    </row>
    <row r="13" spans="2:9" ht="15.95" customHeight="1">
      <c r="B13" s="108"/>
      <c r="C13" s="108"/>
      <c r="D13" s="108"/>
      <c r="E13" s="108"/>
      <c r="F13" s="108"/>
      <c r="G13" s="108"/>
      <c r="H13" s="108"/>
      <c r="I13" s="108"/>
    </row>
    <row r="14" spans="2:9" ht="15.95" customHeight="1">
      <c r="B14" s="108"/>
      <c r="C14" s="108"/>
      <c r="D14" s="108"/>
      <c r="E14" s="108"/>
      <c r="F14" s="108"/>
      <c r="G14" s="108"/>
      <c r="H14" s="108"/>
      <c r="I14" s="108"/>
    </row>
    <row r="15" spans="2:9" ht="15.95" customHeight="1">
      <c r="B15" s="108"/>
      <c r="C15" s="108"/>
      <c r="D15" s="108"/>
      <c r="E15" s="108"/>
      <c r="F15" s="108"/>
      <c r="G15" s="108"/>
      <c r="H15" s="108"/>
      <c r="I15" s="108"/>
    </row>
    <row r="16" spans="2:9" ht="15.95" customHeight="1">
      <c r="B16" s="108"/>
      <c r="C16" s="108"/>
      <c r="D16" s="108"/>
      <c r="E16" s="108"/>
      <c r="F16" s="108"/>
      <c r="G16" s="108"/>
      <c r="H16" s="108"/>
      <c r="I16" s="108"/>
    </row>
    <row r="17" spans="2:9" ht="15.95" customHeight="1">
      <c r="B17" s="11"/>
      <c r="C17" s="11"/>
      <c r="D17" s="11"/>
      <c r="E17" s="11"/>
      <c r="F17" s="11"/>
      <c r="G17" s="11"/>
      <c r="H17" s="11"/>
    </row>
    <row r="18" spans="2:9" ht="15.95" customHeight="1">
      <c r="B18" s="11"/>
      <c r="C18" s="11"/>
      <c r="D18" s="11"/>
      <c r="E18" s="11"/>
      <c r="F18" s="11"/>
      <c r="G18" s="11"/>
      <c r="H18" s="11"/>
    </row>
    <row r="19" spans="2:9" ht="15.95" customHeight="1">
      <c r="B19" s="10" t="s">
        <v>2</v>
      </c>
      <c r="C19" s="11"/>
      <c r="D19" s="11"/>
      <c r="E19" s="11"/>
      <c r="F19" s="11"/>
      <c r="G19" s="11"/>
      <c r="H19" s="11"/>
    </row>
    <row r="20" spans="2:9" ht="15.95" customHeight="1">
      <c r="B20" s="11"/>
      <c r="C20" s="11"/>
      <c r="D20" s="11"/>
      <c r="E20" s="11"/>
      <c r="F20" s="11"/>
      <c r="G20" s="11"/>
      <c r="H20" s="11"/>
    </row>
    <row r="21" spans="2:9" ht="15.95" customHeight="1">
      <c r="B21" s="108" t="s">
        <v>3</v>
      </c>
      <c r="C21" s="108"/>
      <c r="D21" s="108"/>
      <c r="E21" s="108"/>
      <c r="F21" s="108"/>
      <c r="G21" s="108"/>
      <c r="H21" s="108"/>
      <c r="I21" s="108"/>
    </row>
    <row r="22" spans="2:9">
      <c r="B22" s="108"/>
      <c r="C22" s="108"/>
      <c r="D22" s="108"/>
      <c r="E22" s="108"/>
      <c r="F22" s="108"/>
      <c r="G22" s="108"/>
      <c r="H22" s="108"/>
      <c r="I22" s="108"/>
    </row>
    <row r="23" spans="2:9">
      <c r="B23" s="7"/>
      <c r="C23" s="7"/>
      <c r="D23" s="7"/>
      <c r="E23" s="7"/>
      <c r="F23" s="7"/>
      <c r="G23" s="7"/>
      <c r="H23" s="7"/>
    </row>
    <row r="24" spans="2:9" ht="15">
      <c r="B24" s="109" t="s">
        <v>4</v>
      </c>
      <c r="C24" s="109"/>
      <c r="D24" s="109"/>
      <c r="E24" s="7"/>
      <c r="F24" s="119" t="s">
        <v>5</v>
      </c>
      <c r="G24" s="119"/>
      <c r="H24" s="119"/>
      <c r="I24" s="119"/>
    </row>
    <row r="25" spans="2:9" ht="15">
      <c r="B25" s="120" t="s">
        <v>6</v>
      </c>
      <c r="C25" s="120"/>
      <c r="D25" s="120"/>
      <c r="E25" s="7"/>
      <c r="F25" s="121" t="s">
        <v>7</v>
      </c>
      <c r="G25" s="121"/>
      <c r="H25" s="121"/>
      <c r="I25" s="121"/>
    </row>
    <row r="26" spans="2:9">
      <c r="B26" s="7"/>
      <c r="C26" s="7"/>
      <c r="D26" s="7"/>
      <c r="E26" s="7"/>
      <c r="F26" s="121" t="s">
        <v>8</v>
      </c>
      <c r="G26" s="121"/>
      <c r="H26" s="121"/>
      <c r="I26" s="121"/>
    </row>
    <row r="27" spans="2:9" ht="15.95" customHeight="1">
      <c r="B27" s="8"/>
      <c r="C27" s="6"/>
      <c r="D27" s="6"/>
      <c r="E27" s="6"/>
      <c r="F27" s="107" t="s">
        <v>9</v>
      </c>
      <c r="G27" s="107"/>
      <c r="H27" s="107"/>
      <c r="I27" s="107"/>
    </row>
    <row r="28" spans="2:9" ht="15.75">
      <c r="B28" s="8"/>
      <c r="C28" s="6"/>
      <c r="D28" s="6"/>
      <c r="E28" s="6"/>
      <c r="F28" s="6"/>
      <c r="G28" s="6"/>
      <c r="H28" s="6"/>
    </row>
    <row r="29" spans="2:9" ht="15.75">
      <c r="B29" s="8"/>
      <c r="C29" s="6"/>
      <c r="D29" s="6"/>
      <c r="E29" s="6"/>
      <c r="F29" s="6"/>
      <c r="G29" s="6"/>
      <c r="H29" s="6"/>
    </row>
    <row r="30" spans="2:9" ht="15.75">
      <c r="B30" s="8"/>
      <c r="C30" s="6"/>
      <c r="D30" s="6"/>
      <c r="E30" s="6"/>
      <c r="F30" s="6"/>
      <c r="G30" s="6"/>
      <c r="H30" s="6"/>
    </row>
    <row r="31" spans="2:9" ht="18" customHeight="1">
      <c r="B31" s="8"/>
      <c r="C31" s="9"/>
      <c r="D31" s="9"/>
      <c r="E31" s="9"/>
      <c r="F31" s="9"/>
      <c r="G31" s="9"/>
      <c r="H31" s="9"/>
    </row>
    <row r="32" spans="2:9" ht="18" customHeight="1">
      <c r="B32" s="12"/>
      <c r="C32" s="12"/>
      <c r="D32" s="12"/>
      <c r="E32" s="12"/>
      <c r="F32" s="12"/>
      <c r="G32" s="12"/>
      <c r="H32" s="9"/>
    </row>
    <row r="33" spans="2:8" ht="18" customHeight="1">
      <c r="B33" s="12"/>
      <c r="C33" s="12"/>
      <c r="D33" s="12"/>
      <c r="E33" s="12"/>
      <c r="F33" s="12"/>
      <c r="G33" s="12"/>
      <c r="H33" s="9"/>
    </row>
    <row r="34" spans="2:8" ht="15.95" customHeight="1">
      <c r="B34" s="8"/>
      <c r="C34" s="9"/>
      <c r="D34" s="9"/>
      <c r="E34" s="9"/>
      <c r="F34" s="9"/>
      <c r="G34" s="9"/>
      <c r="H34" s="9"/>
    </row>
    <row r="35" spans="2:8" ht="15.95" customHeight="1">
      <c r="B35" s="13"/>
      <c r="C35" s="13"/>
      <c r="D35" s="13"/>
      <c r="E35" s="13"/>
      <c r="F35" s="14"/>
      <c r="G35" s="14"/>
      <c r="H35" s="9"/>
    </row>
    <row r="36" spans="2:8" ht="15.95" customHeight="1">
      <c r="B36" s="15"/>
      <c r="C36" s="15"/>
      <c r="D36" s="15"/>
      <c r="E36" s="16"/>
      <c r="F36" s="16"/>
      <c r="G36" s="14"/>
      <c r="H36" s="9"/>
    </row>
    <row r="37" spans="2:8" ht="15.95" customHeight="1">
      <c r="B37" s="17"/>
      <c r="C37" s="14"/>
      <c r="D37" s="14"/>
      <c r="E37" s="16"/>
      <c r="F37" s="16"/>
      <c r="G37" s="14"/>
      <c r="H37" s="9"/>
    </row>
    <row r="38" spans="2:8" ht="15.95" customHeight="1">
      <c r="B38" s="17"/>
      <c r="C38" s="14"/>
      <c r="D38" s="14"/>
      <c r="E38" s="15"/>
      <c r="F38" s="15"/>
      <c r="G38" s="14"/>
      <c r="H38" s="9"/>
    </row>
    <row r="39" spans="2:8" ht="15.95" customHeight="1">
      <c r="B39" s="8"/>
      <c r="C39" s="9"/>
      <c r="D39" s="9"/>
      <c r="E39" s="9"/>
      <c r="F39" s="9"/>
      <c r="G39" s="9"/>
      <c r="H39" s="9"/>
    </row>
    <row r="40" spans="2:8" ht="15.75">
      <c r="B40" s="8"/>
      <c r="C40" s="9"/>
      <c r="D40" s="9"/>
      <c r="E40" s="9"/>
      <c r="F40" s="9"/>
      <c r="G40" s="9"/>
      <c r="H40" s="9"/>
    </row>
  </sheetData>
  <mergeCells count="8">
    <mergeCell ref="F26:I26"/>
    <mergeCell ref="F27:I27"/>
    <mergeCell ref="B4:I16"/>
    <mergeCell ref="B21:I22"/>
    <mergeCell ref="B24:D24"/>
    <mergeCell ref="B25:D25"/>
    <mergeCell ref="F24:I24"/>
    <mergeCell ref="F25:I25"/>
  </mergeCells>
  <pageMargins left="0.7" right="0.7" top="0.75" bottom="0.75" header="0.3" footer="0.3"/>
  <headerFooter>
    <oddHeader>&amp;R&amp;"Calibri"&amp;10&amp;K000000 CORPORATE&amp;1#_x000D_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A5A5-2F5C-F34E-97A2-91ECA90ECF5A}">
  <dimension ref="B2:N50"/>
  <sheetViews>
    <sheetView showGridLines="0" workbookViewId="0">
      <selection activeCell="B4" sqref="B4:N50"/>
    </sheetView>
  </sheetViews>
  <sheetFormatPr defaultColWidth="11" defaultRowHeight="14.25"/>
  <sheetData>
    <row r="2" spans="2:14" ht="16.5">
      <c r="B2" s="10" t="s">
        <v>10</v>
      </c>
      <c r="C2" s="3"/>
      <c r="D2" s="2"/>
      <c r="E2" s="4"/>
      <c r="F2" s="4"/>
      <c r="G2" s="4"/>
      <c r="H2" s="4"/>
    </row>
    <row r="3" spans="2:14" ht="15">
      <c r="B3" s="5"/>
      <c r="C3" s="3"/>
      <c r="D3" s="2"/>
      <c r="E3" s="4"/>
      <c r="F3" s="4"/>
      <c r="G3" s="4"/>
      <c r="H3" s="4"/>
    </row>
    <row r="4" spans="2:14">
      <c r="B4" s="108" t="s">
        <v>11</v>
      </c>
      <c r="C4" s="108"/>
      <c r="D4" s="108"/>
      <c r="E4" s="108"/>
      <c r="F4" s="108"/>
      <c r="G4" s="108"/>
      <c r="H4" s="108"/>
      <c r="I4" s="108"/>
      <c r="J4" s="108"/>
      <c r="K4" s="108"/>
      <c r="L4" s="108"/>
      <c r="M4" s="108"/>
      <c r="N4" s="108"/>
    </row>
    <row r="5" spans="2:14">
      <c r="B5" s="108"/>
      <c r="C5" s="108"/>
      <c r="D5" s="108"/>
      <c r="E5" s="108"/>
      <c r="F5" s="108"/>
      <c r="G5" s="108"/>
      <c r="H5" s="108"/>
      <c r="I5" s="108"/>
      <c r="J5" s="108"/>
      <c r="K5" s="108"/>
      <c r="L5" s="108"/>
      <c r="M5" s="108"/>
      <c r="N5" s="108"/>
    </row>
    <row r="6" spans="2:14">
      <c r="B6" s="108"/>
      <c r="C6" s="108"/>
      <c r="D6" s="108"/>
      <c r="E6" s="108"/>
      <c r="F6" s="108"/>
      <c r="G6" s="108"/>
      <c r="H6" s="108"/>
      <c r="I6" s="108"/>
      <c r="J6" s="108"/>
      <c r="K6" s="108"/>
      <c r="L6" s="108"/>
      <c r="M6" s="108"/>
      <c r="N6" s="108"/>
    </row>
    <row r="7" spans="2:14">
      <c r="B7" s="108"/>
      <c r="C7" s="108"/>
      <c r="D7" s="108"/>
      <c r="E7" s="108"/>
      <c r="F7" s="108"/>
      <c r="G7" s="108"/>
      <c r="H7" s="108"/>
      <c r="I7" s="108"/>
      <c r="J7" s="108"/>
      <c r="K7" s="108"/>
      <c r="L7" s="108"/>
      <c r="M7" s="108"/>
      <c r="N7" s="108"/>
    </row>
    <row r="8" spans="2:14">
      <c r="B8" s="108"/>
      <c r="C8" s="108"/>
      <c r="D8" s="108"/>
      <c r="E8" s="108"/>
      <c r="F8" s="108"/>
      <c r="G8" s="108"/>
      <c r="H8" s="108"/>
      <c r="I8" s="108"/>
      <c r="J8" s="108"/>
      <c r="K8" s="108"/>
      <c r="L8" s="108"/>
      <c r="M8" s="108"/>
      <c r="N8" s="108"/>
    </row>
    <row r="9" spans="2:14">
      <c r="B9" s="108"/>
      <c r="C9" s="108"/>
      <c r="D9" s="108"/>
      <c r="E9" s="108"/>
      <c r="F9" s="108"/>
      <c r="G9" s="108"/>
      <c r="H9" s="108"/>
      <c r="I9" s="108"/>
      <c r="J9" s="108"/>
      <c r="K9" s="108"/>
      <c r="L9" s="108"/>
      <c r="M9" s="108"/>
      <c r="N9" s="108"/>
    </row>
    <row r="10" spans="2:14">
      <c r="B10" s="108"/>
      <c r="C10" s="108"/>
      <c r="D10" s="108"/>
      <c r="E10" s="108"/>
      <c r="F10" s="108"/>
      <c r="G10" s="108"/>
      <c r="H10" s="108"/>
      <c r="I10" s="108"/>
      <c r="J10" s="108"/>
      <c r="K10" s="108"/>
      <c r="L10" s="108"/>
      <c r="M10" s="108"/>
      <c r="N10" s="108"/>
    </row>
    <row r="11" spans="2:14">
      <c r="B11" s="108"/>
      <c r="C11" s="108"/>
      <c r="D11" s="108"/>
      <c r="E11" s="108"/>
      <c r="F11" s="108"/>
      <c r="G11" s="108"/>
      <c r="H11" s="108"/>
      <c r="I11" s="108"/>
      <c r="J11" s="108"/>
      <c r="K11" s="108"/>
      <c r="L11" s="108"/>
      <c r="M11" s="108"/>
      <c r="N11" s="108"/>
    </row>
    <row r="12" spans="2:14">
      <c r="B12" s="108"/>
      <c r="C12" s="108"/>
      <c r="D12" s="108"/>
      <c r="E12" s="108"/>
      <c r="F12" s="108"/>
      <c r="G12" s="108"/>
      <c r="H12" s="108"/>
      <c r="I12" s="108"/>
      <c r="J12" s="108"/>
      <c r="K12" s="108"/>
      <c r="L12" s="108"/>
      <c r="M12" s="108"/>
      <c r="N12" s="108"/>
    </row>
    <row r="13" spans="2:14">
      <c r="B13" s="108"/>
      <c r="C13" s="108"/>
      <c r="D13" s="108"/>
      <c r="E13" s="108"/>
      <c r="F13" s="108"/>
      <c r="G13" s="108"/>
      <c r="H13" s="108"/>
      <c r="I13" s="108"/>
      <c r="J13" s="108"/>
      <c r="K13" s="108"/>
      <c r="L13" s="108"/>
      <c r="M13" s="108"/>
      <c r="N13" s="108"/>
    </row>
    <row r="14" spans="2:14">
      <c r="B14" s="108"/>
      <c r="C14" s="108"/>
      <c r="D14" s="108"/>
      <c r="E14" s="108"/>
      <c r="F14" s="108"/>
      <c r="G14" s="108"/>
      <c r="H14" s="108"/>
      <c r="I14" s="108"/>
      <c r="J14" s="108"/>
      <c r="K14" s="108"/>
      <c r="L14" s="108"/>
      <c r="M14" s="108"/>
      <c r="N14" s="108"/>
    </row>
    <row r="15" spans="2:14">
      <c r="B15" s="108"/>
      <c r="C15" s="108"/>
      <c r="D15" s="108"/>
      <c r="E15" s="108"/>
      <c r="F15" s="108"/>
      <c r="G15" s="108"/>
      <c r="H15" s="108"/>
      <c r="I15" s="108"/>
      <c r="J15" s="108"/>
      <c r="K15" s="108"/>
      <c r="L15" s="108"/>
      <c r="M15" s="108"/>
      <c r="N15" s="108"/>
    </row>
    <row r="16" spans="2:14">
      <c r="B16" s="108"/>
      <c r="C16" s="108"/>
      <c r="D16" s="108"/>
      <c r="E16" s="108"/>
      <c r="F16" s="108"/>
      <c r="G16" s="108"/>
      <c r="H16" s="108"/>
      <c r="I16" s="108"/>
      <c r="J16" s="108"/>
      <c r="K16" s="108"/>
      <c r="L16" s="108"/>
      <c r="M16" s="108"/>
      <c r="N16" s="108"/>
    </row>
    <row r="17" spans="2:14">
      <c r="B17" s="108"/>
      <c r="C17" s="108"/>
      <c r="D17" s="108"/>
      <c r="E17" s="108"/>
      <c r="F17" s="108"/>
      <c r="G17" s="108"/>
      <c r="H17" s="108"/>
      <c r="I17" s="108"/>
      <c r="J17" s="108"/>
      <c r="K17" s="108"/>
      <c r="L17" s="108"/>
      <c r="M17" s="108"/>
      <c r="N17" s="108"/>
    </row>
    <row r="18" spans="2:14">
      <c r="B18" s="108"/>
      <c r="C18" s="108"/>
      <c r="D18" s="108"/>
      <c r="E18" s="108"/>
      <c r="F18" s="108"/>
      <c r="G18" s="108"/>
      <c r="H18" s="108"/>
      <c r="I18" s="108"/>
      <c r="J18" s="108"/>
      <c r="K18" s="108"/>
      <c r="L18" s="108"/>
      <c r="M18" s="108"/>
      <c r="N18" s="108"/>
    </row>
    <row r="19" spans="2:14">
      <c r="B19" s="108"/>
      <c r="C19" s="108"/>
      <c r="D19" s="108"/>
      <c r="E19" s="108"/>
      <c r="F19" s="108"/>
      <c r="G19" s="108"/>
      <c r="H19" s="108"/>
      <c r="I19" s="108"/>
      <c r="J19" s="108"/>
      <c r="K19" s="108"/>
      <c r="L19" s="108"/>
      <c r="M19" s="108"/>
      <c r="N19" s="108"/>
    </row>
    <row r="20" spans="2:14">
      <c r="B20" s="108"/>
      <c r="C20" s="108"/>
      <c r="D20" s="108"/>
      <c r="E20" s="108"/>
      <c r="F20" s="108"/>
      <c r="G20" s="108"/>
      <c r="H20" s="108"/>
      <c r="I20" s="108"/>
      <c r="J20" s="108"/>
      <c r="K20" s="108"/>
      <c r="L20" s="108"/>
      <c r="M20" s="108"/>
      <c r="N20" s="108"/>
    </row>
    <row r="21" spans="2:14">
      <c r="B21" s="108"/>
      <c r="C21" s="108"/>
      <c r="D21" s="108"/>
      <c r="E21" s="108"/>
      <c r="F21" s="108"/>
      <c r="G21" s="108"/>
      <c r="H21" s="108"/>
      <c r="I21" s="108"/>
      <c r="J21" s="108"/>
      <c r="K21" s="108"/>
      <c r="L21" s="108"/>
      <c r="M21" s="108"/>
      <c r="N21" s="108"/>
    </row>
    <row r="22" spans="2:14">
      <c r="B22" s="108"/>
      <c r="C22" s="108"/>
      <c r="D22" s="108"/>
      <c r="E22" s="108"/>
      <c r="F22" s="108"/>
      <c r="G22" s="108"/>
      <c r="H22" s="108"/>
      <c r="I22" s="108"/>
      <c r="J22" s="108"/>
      <c r="K22" s="108"/>
      <c r="L22" s="108"/>
      <c r="M22" s="108"/>
      <c r="N22" s="108"/>
    </row>
    <row r="23" spans="2:14">
      <c r="B23" s="108"/>
      <c r="C23" s="108"/>
      <c r="D23" s="108"/>
      <c r="E23" s="108"/>
      <c r="F23" s="108"/>
      <c r="G23" s="108"/>
      <c r="H23" s="108"/>
      <c r="I23" s="108"/>
      <c r="J23" s="108"/>
      <c r="K23" s="108"/>
      <c r="L23" s="108"/>
      <c r="M23" s="108"/>
      <c r="N23" s="108"/>
    </row>
    <row r="24" spans="2:14">
      <c r="B24" s="108"/>
      <c r="C24" s="108"/>
      <c r="D24" s="108"/>
      <c r="E24" s="108"/>
      <c r="F24" s="108"/>
      <c r="G24" s="108"/>
      <c r="H24" s="108"/>
      <c r="I24" s="108"/>
      <c r="J24" s="108"/>
      <c r="K24" s="108"/>
      <c r="L24" s="108"/>
      <c r="M24" s="108"/>
      <c r="N24" s="108"/>
    </row>
    <row r="25" spans="2:14">
      <c r="B25" s="108"/>
      <c r="C25" s="108"/>
      <c r="D25" s="108"/>
      <c r="E25" s="108"/>
      <c r="F25" s="108"/>
      <c r="G25" s="108"/>
      <c r="H25" s="108"/>
      <c r="I25" s="108"/>
      <c r="J25" s="108"/>
      <c r="K25" s="108"/>
      <c r="L25" s="108"/>
      <c r="M25" s="108"/>
      <c r="N25" s="108"/>
    </row>
    <row r="26" spans="2:14">
      <c r="B26" s="108"/>
      <c r="C26" s="108"/>
      <c r="D26" s="108"/>
      <c r="E26" s="108"/>
      <c r="F26" s="108"/>
      <c r="G26" s="108"/>
      <c r="H26" s="108"/>
      <c r="I26" s="108"/>
      <c r="J26" s="108"/>
      <c r="K26" s="108"/>
      <c r="L26" s="108"/>
      <c r="M26" s="108"/>
      <c r="N26" s="108"/>
    </row>
    <row r="27" spans="2:14">
      <c r="B27" s="108"/>
      <c r="C27" s="108"/>
      <c r="D27" s="108"/>
      <c r="E27" s="108"/>
      <c r="F27" s="108"/>
      <c r="G27" s="108"/>
      <c r="H27" s="108"/>
      <c r="I27" s="108"/>
      <c r="J27" s="108"/>
      <c r="K27" s="108"/>
      <c r="L27" s="108"/>
      <c r="M27" s="108"/>
      <c r="N27" s="108"/>
    </row>
    <row r="28" spans="2:14">
      <c r="B28" s="108"/>
      <c r="C28" s="108"/>
      <c r="D28" s="108"/>
      <c r="E28" s="108"/>
      <c r="F28" s="108"/>
      <c r="G28" s="108"/>
      <c r="H28" s="108"/>
      <c r="I28" s="108"/>
      <c r="J28" s="108"/>
      <c r="K28" s="108"/>
      <c r="L28" s="108"/>
      <c r="M28" s="108"/>
      <c r="N28" s="108"/>
    </row>
    <row r="29" spans="2:14">
      <c r="B29" s="108"/>
      <c r="C29" s="108"/>
      <c r="D29" s="108"/>
      <c r="E29" s="108"/>
      <c r="F29" s="108"/>
      <c r="G29" s="108"/>
      <c r="H29" s="108"/>
      <c r="I29" s="108"/>
      <c r="J29" s="108"/>
      <c r="K29" s="108"/>
      <c r="L29" s="108"/>
      <c r="M29" s="108"/>
      <c r="N29" s="108"/>
    </row>
    <row r="30" spans="2:14">
      <c r="B30" s="108"/>
      <c r="C30" s="108"/>
      <c r="D30" s="108"/>
      <c r="E30" s="108"/>
      <c r="F30" s="108"/>
      <c r="G30" s="108"/>
      <c r="H30" s="108"/>
      <c r="I30" s="108"/>
      <c r="J30" s="108"/>
      <c r="K30" s="108"/>
      <c r="L30" s="108"/>
      <c r="M30" s="108"/>
      <c r="N30" s="108"/>
    </row>
    <row r="31" spans="2:14">
      <c r="B31" s="108"/>
      <c r="C31" s="108"/>
      <c r="D31" s="108"/>
      <c r="E31" s="108"/>
      <c r="F31" s="108"/>
      <c r="G31" s="108"/>
      <c r="H31" s="108"/>
      <c r="I31" s="108"/>
      <c r="J31" s="108"/>
      <c r="K31" s="108"/>
      <c r="L31" s="108"/>
      <c r="M31" s="108"/>
      <c r="N31" s="108"/>
    </row>
    <row r="32" spans="2:14">
      <c r="B32" s="108"/>
      <c r="C32" s="108"/>
      <c r="D32" s="108"/>
      <c r="E32" s="108"/>
      <c r="F32" s="108"/>
      <c r="G32" s="108"/>
      <c r="H32" s="108"/>
      <c r="I32" s="108"/>
      <c r="J32" s="108"/>
      <c r="K32" s="108"/>
      <c r="L32" s="108"/>
      <c r="M32" s="108"/>
      <c r="N32" s="108"/>
    </row>
    <row r="33" spans="2:14">
      <c r="B33" s="108"/>
      <c r="C33" s="108"/>
      <c r="D33" s="108"/>
      <c r="E33" s="108"/>
      <c r="F33" s="108"/>
      <c r="G33" s="108"/>
      <c r="H33" s="108"/>
      <c r="I33" s="108"/>
      <c r="J33" s="108"/>
      <c r="K33" s="108"/>
      <c r="L33" s="108"/>
      <c r="M33" s="108"/>
      <c r="N33" s="108"/>
    </row>
    <row r="34" spans="2:14">
      <c r="B34" s="108"/>
      <c r="C34" s="108"/>
      <c r="D34" s="108"/>
      <c r="E34" s="108"/>
      <c r="F34" s="108"/>
      <c r="G34" s="108"/>
      <c r="H34" s="108"/>
      <c r="I34" s="108"/>
      <c r="J34" s="108"/>
      <c r="K34" s="108"/>
      <c r="L34" s="108"/>
      <c r="M34" s="108"/>
      <c r="N34" s="108"/>
    </row>
    <row r="35" spans="2:14">
      <c r="B35" s="108"/>
      <c r="C35" s="108"/>
      <c r="D35" s="108"/>
      <c r="E35" s="108"/>
      <c r="F35" s="108"/>
      <c r="G35" s="108"/>
      <c r="H35" s="108"/>
      <c r="I35" s="108"/>
      <c r="J35" s="108"/>
      <c r="K35" s="108"/>
      <c r="L35" s="108"/>
      <c r="M35" s="108"/>
      <c r="N35" s="108"/>
    </row>
    <row r="36" spans="2:14">
      <c r="B36" s="108"/>
      <c r="C36" s="108"/>
      <c r="D36" s="108"/>
      <c r="E36" s="108"/>
      <c r="F36" s="108"/>
      <c r="G36" s="108"/>
      <c r="H36" s="108"/>
      <c r="I36" s="108"/>
      <c r="J36" s="108"/>
      <c r="K36" s="108"/>
      <c r="L36" s="108"/>
      <c r="M36" s="108"/>
      <c r="N36" s="108"/>
    </row>
    <row r="37" spans="2:14">
      <c r="B37" s="108"/>
      <c r="C37" s="108"/>
      <c r="D37" s="108"/>
      <c r="E37" s="108"/>
      <c r="F37" s="108"/>
      <c r="G37" s="108"/>
      <c r="H37" s="108"/>
      <c r="I37" s="108"/>
      <c r="J37" s="108"/>
      <c r="K37" s="108"/>
      <c r="L37" s="108"/>
      <c r="M37" s="108"/>
      <c r="N37" s="108"/>
    </row>
    <row r="38" spans="2:14">
      <c r="B38" s="108"/>
      <c r="C38" s="108"/>
      <c r="D38" s="108"/>
      <c r="E38" s="108"/>
      <c r="F38" s="108"/>
      <c r="G38" s="108"/>
      <c r="H38" s="108"/>
      <c r="I38" s="108"/>
      <c r="J38" s="108"/>
      <c r="K38" s="108"/>
      <c r="L38" s="108"/>
      <c r="M38" s="108"/>
      <c r="N38" s="108"/>
    </row>
    <row r="39" spans="2:14">
      <c r="B39" s="108"/>
      <c r="C39" s="108"/>
      <c r="D39" s="108"/>
      <c r="E39" s="108"/>
      <c r="F39" s="108"/>
      <c r="G39" s="108"/>
      <c r="H39" s="108"/>
      <c r="I39" s="108"/>
      <c r="J39" s="108"/>
      <c r="K39" s="108"/>
      <c r="L39" s="108"/>
      <c r="M39" s="108"/>
      <c r="N39" s="108"/>
    </row>
    <row r="40" spans="2:14">
      <c r="B40" s="108"/>
      <c r="C40" s="108"/>
      <c r="D40" s="108"/>
      <c r="E40" s="108"/>
      <c r="F40" s="108"/>
      <c r="G40" s="108"/>
      <c r="H40" s="108"/>
      <c r="I40" s="108"/>
      <c r="J40" s="108"/>
      <c r="K40" s="108"/>
      <c r="L40" s="108"/>
      <c r="M40" s="108"/>
      <c r="N40" s="108"/>
    </row>
    <row r="41" spans="2:14">
      <c r="B41" s="108"/>
      <c r="C41" s="108"/>
      <c r="D41" s="108"/>
      <c r="E41" s="108"/>
      <c r="F41" s="108"/>
      <c r="G41" s="108"/>
      <c r="H41" s="108"/>
      <c r="I41" s="108"/>
      <c r="J41" s="108"/>
      <c r="K41" s="108"/>
      <c r="L41" s="108"/>
      <c r="M41" s="108"/>
      <c r="N41" s="108"/>
    </row>
    <row r="42" spans="2:14">
      <c r="B42" s="108"/>
      <c r="C42" s="108"/>
      <c r="D42" s="108"/>
      <c r="E42" s="108"/>
      <c r="F42" s="108"/>
      <c r="G42" s="108"/>
      <c r="H42" s="108"/>
      <c r="I42" s="108"/>
      <c r="J42" s="108"/>
      <c r="K42" s="108"/>
      <c r="L42" s="108"/>
      <c r="M42" s="108"/>
      <c r="N42" s="108"/>
    </row>
    <row r="43" spans="2:14">
      <c r="B43" s="108"/>
      <c r="C43" s="108"/>
      <c r="D43" s="108"/>
      <c r="E43" s="108"/>
      <c r="F43" s="108"/>
      <c r="G43" s="108"/>
      <c r="H43" s="108"/>
      <c r="I43" s="108"/>
      <c r="J43" s="108"/>
      <c r="K43" s="108"/>
      <c r="L43" s="108"/>
      <c r="M43" s="108"/>
      <c r="N43" s="108"/>
    </row>
    <row r="44" spans="2:14">
      <c r="B44" s="108"/>
      <c r="C44" s="108"/>
      <c r="D44" s="108"/>
      <c r="E44" s="108"/>
      <c r="F44" s="108"/>
      <c r="G44" s="108"/>
      <c r="H44" s="108"/>
      <c r="I44" s="108"/>
      <c r="J44" s="108"/>
      <c r="K44" s="108"/>
      <c r="L44" s="108"/>
      <c r="M44" s="108"/>
      <c r="N44" s="108"/>
    </row>
    <row r="45" spans="2:14">
      <c r="B45" s="108"/>
      <c r="C45" s="108"/>
      <c r="D45" s="108"/>
      <c r="E45" s="108"/>
      <c r="F45" s="108"/>
      <c r="G45" s="108"/>
      <c r="H45" s="108"/>
      <c r="I45" s="108"/>
      <c r="J45" s="108"/>
      <c r="K45" s="108"/>
      <c r="L45" s="108"/>
      <c r="M45" s="108"/>
      <c r="N45" s="108"/>
    </row>
    <row r="46" spans="2:14">
      <c r="B46" s="108"/>
      <c r="C46" s="108"/>
      <c r="D46" s="108"/>
      <c r="E46" s="108"/>
      <c r="F46" s="108"/>
      <c r="G46" s="108"/>
      <c r="H46" s="108"/>
      <c r="I46" s="108"/>
      <c r="J46" s="108"/>
      <c r="K46" s="108"/>
      <c r="L46" s="108"/>
      <c r="M46" s="108"/>
      <c r="N46" s="108"/>
    </row>
    <row r="47" spans="2:14">
      <c r="B47" s="108"/>
      <c r="C47" s="108"/>
      <c r="D47" s="108"/>
      <c r="E47" s="108"/>
      <c r="F47" s="108"/>
      <c r="G47" s="108"/>
      <c r="H47" s="108"/>
      <c r="I47" s="108"/>
      <c r="J47" s="108"/>
      <c r="K47" s="108"/>
      <c r="L47" s="108"/>
      <c r="M47" s="108"/>
      <c r="N47" s="108"/>
    </row>
    <row r="48" spans="2:14">
      <c r="B48" s="108"/>
      <c r="C48" s="108"/>
      <c r="D48" s="108"/>
      <c r="E48" s="108"/>
      <c r="F48" s="108"/>
      <c r="G48" s="108"/>
      <c r="H48" s="108"/>
      <c r="I48" s="108"/>
      <c r="J48" s="108"/>
      <c r="K48" s="108"/>
      <c r="L48" s="108"/>
      <c r="M48" s="108"/>
      <c r="N48" s="108"/>
    </row>
    <row r="49" spans="2:14">
      <c r="B49" s="108"/>
      <c r="C49" s="108"/>
      <c r="D49" s="108"/>
      <c r="E49" s="108"/>
      <c r="F49" s="108"/>
      <c r="G49" s="108"/>
      <c r="H49" s="108"/>
      <c r="I49" s="108"/>
      <c r="J49" s="108"/>
      <c r="K49" s="108"/>
      <c r="L49" s="108"/>
      <c r="M49" s="108"/>
      <c r="N49" s="108"/>
    </row>
    <row r="50" spans="2:14">
      <c r="B50" s="108"/>
      <c r="C50" s="108"/>
      <c r="D50" s="108"/>
      <c r="E50" s="108"/>
      <c r="F50" s="108"/>
      <c r="G50" s="108"/>
      <c r="H50" s="108"/>
      <c r="I50" s="108"/>
      <c r="J50" s="108"/>
      <c r="K50" s="108"/>
      <c r="L50" s="108"/>
      <c r="M50" s="108"/>
      <c r="N50" s="108"/>
    </row>
  </sheetData>
  <mergeCells count="1">
    <mergeCell ref="B4:N50"/>
  </mergeCells>
  <pageMargins left="0.7" right="0.7" top="0.75" bottom="0.75" header="0.3" footer="0.3"/>
  <headerFooter>
    <oddHeader>&amp;R&amp;"Calibri"&amp;10&amp;K000000 CORPORATE&amp;1#_x000D_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D4D2-AC9F-462E-ABDD-3336159854CE}">
  <sheetPr>
    <tabColor theme="4"/>
  </sheetPr>
  <dimension ref="A1:AD63"/>
  <sheetViews>
    <sheetView showGridLines="0" zoomScale="125" zoomScaleNormal="125" workbookViewId="0">
      <pane xSplit="5" topLeftCell="F1" activePane="topRight" state="frozen"/>
      <selection pane="topRight" activeCell="B3" sqref="B3:E6"/>
      <selection activeCell="B2" sqref="B2:F2"/>
    </sheetView>
  </sheetViews>
  <sheetFormatPr defaultRowHeight="14.25"/>
  <cols>
    <col min="1" max="1" width="1" style="19" customWidth="1"/>
    <col min="2" max="2" width="22.875" style="19" customWidth="1"/>
    <col min="3" max="3" width="9.875" style="19" bestFit="1" customWidth="1"/>
    <col min="4" max="4" width="18.5" style="19" bestFit="1" customWidth="1"/>
    <col min="5" max="5" width="23.875" style="19" customWidth="1"/>
    <col min="6" max="6" width="25.75" style="19" customWidth="1"/>
    <col min="7" max="7" width="9.375" style="19" customWidth="1"/>
    <col min="8" max="8" width="9.125" style="19" customWidth="1"/>
    <col min="9" max="9" width="15.875" style="19" bestFit="1" customWidth="1"/>
    <col min="10" max="10" width="10.75" style="19" customWidth="1"/>
    <col min="11" max="11" width="12" style="19" bestFit="1" customWidth="1"/>
    <col min="12" max="12" width="10.125" style="19" bestFit="1" customWidth="1"/>
    <col min="13" max="13" width="13.625" style="19" bestFit="1" customWidth="1"/>
    <col min="14" max="14" width="12.375" style="19" bestFit="1" customWidth="1"/>
    <col min="15" max="15" width="8.5" style="19" bestFit="1" customWidth="1"/>
    <col min="16" max="16" width="11.125" style="19" bestFit="1" customWidth="1"/>
    <col min="17" max="17" width="16.625" style="19" bestFit="1" customWidth="1"/>
    <col min="18" max="18" width="19.875" style="19" bestFit="1" customWidth="1"/>
    <col min="19" max="19" width="9" style="19"/>
    <col min="20" max="20" width="21.75" style="19" bestFit="1" customWidth="1"/>
    <col min="21" max="21" width="21.375" style="19" bestFit="1" customWidth="1"/>
    <col min="22" max="22" width="12.625" style="19" bestFit="1" customWidth="1"/>
    <col min="23" max="24" width="9" style="19"/>
    <col min="25" max="25" width="17.625" style="19" bestFit="1" customWidth="1"/>
    <col min="26" max="26" width="18.5" style="19" bestFit="1" customWidth="1"/>
    <col min="27" max="27" width="9" style="19"/>
    <col min="28" max="28" width="14.75" style="19" bestFit="1" customWidth="1"/>
    <col min="29" max="29" width="9" style="19"/>
    <col min="30" max="30" width="16.25" style="19" bestFit="1" customWidth="1"/>
    <col min="31" max="16384" width="9" style="19"/>
  </cols>
  <sheetData>
    <row r="1" spans="1:30" ht="99" customHeight="1"/>
    <row r="2" spans="1:30" ht="130.5" customHeight="1">
      <c r="B2" s="110" t="s">
        <v>12</v>
      </c>
      <c r="C2" s="111"/>
      <c r="D2" s="111"/>
      <c r="E2" s="111"/>
      <c r="F2" s="111"/>
    </row>
    <row r="3" spans="1:30" ht="15">
      <c r="A3" s="1"/>
      <c r="B3" s="112" t="s">
        <v>13</v>
      </c>
      <c r="C3" s="112"/>
      <c r="D3" s="112"/>
      <c r="E3" s="112"/>
      <c r="G3" s="116" t="s">
        <v>14</v>
      </c>
      <c r="H3" s="116"/>
      <c r="I3" s="116"/>
      <c r="J3" s="116"/>
      <c r="K3" s="116"/>
      <c r="T3" s="113"/>
      <c r="U3" s="113"/>
      <c r="V3" s="113"/>
      <c r="W3" s="113"/>
      <c r="X3" s="113"/>
    </row>
    <row r="4" spans="1:30">
      <c r="A4" s="1"/>
      <c r="B4" s="112"/>
      <c r="C4" s="112"/>
      <c r="D4" s="112"/>
      <c r="E4" s="112"/>
      <c r="F4" s="20"/>
      <c r="G4" s="115" t="s">
        <v>15</v>
      </c>
      <c r="H4" s="115"/>
      <c r="I4" s="115"/>
      <c r="J4" s="115"/>
      <c r="K4" s="115"/>
      <c r="T4" s="33"/>
    </row>
    <row r="5" spans="1:30">
      <c r="A5" s="1"/>
      <c r="B5" s="112"/>
      <c r="C5" s="112"/>
      <c r="D5" s="112"/>
      <c r="E5" s="112"/>
      <c r="F5" s="20"/>
      <c r="G5" s="115"/>
      <c r="H5" s="115"/>
      <c r="I5" s="115"/>
      <c r="J5" s="115"/>
      <c r="K5" s="115"/>
      <c r="T5" s="33"/>
    </row>
    <row r="6" spans="1:30">
      <c r="A6" s="1"/>
      <c r="B6" s="112"/>
      <c r="C6" s="112"/>
      <c r="D6" s="112"/>
      <c r="E6" s="112"/>
      <c r="F6" s="20"/>
      <c r="G6" s="115"/>
      <c r="H6" s="115"/>
      <c r="I6" s="115"/>
      <c r="J6" s="115"/>
      <c r="K6" s="115"/>
    </row>
    <row r="7" spans="1:30">
      <c r="A7" s="1"/>
      <c r="B7" s="18"/>
      <c r="F7" s="20"/>
      <c r="G7" s="115"/>
      <c r="H7" s="115"/>
      <c r="I7" s="115"/>
      <c r="J7" s="115"/>
      <c r="K7" s="115"/>
      <c r="T7" s="33"/>
    </row>
    <row r="8" spans="1:30">
      <c r="A8" s="1"/>
      <c r="B8" s="35" t="s">
        <v>16</v>
      </c>
      <c r="T8" s="33"/>
    </row>
    <row r="9" spans="1:30">
      <c r="A9" s="1"/>
      <c r="B9" s="35" t="s">
        <v>17</v>
      </c>
    </row>
    <row r="10" spans="1:30" ht="17.25" customHeight="1">
      <c r="A10" s="1"/>
      <c r="B10" s="21"/>
      <c r="W10" s="114" t="s">
        <v>18</v>
      </c>
      <c r="X10" s="114"/>
    </row>
    <row r="11" spans="1:30" s="22" customFormat="1" ht="25.5" customHeight="1">
      <c r="B11" s="59" t="s">
        <v>19</v>
      </c>
      <c r="C11" s="59" t="s">
        <v>20</v>
      </c>
      <c r="D11" s="59" t="s">
        <v>21</v>
      </c>
      <c r="E11" s="59" t="s">
        <v>22</v>
      </c>
      <c r="F11" s="59" t="s">
        <v>23</v>
      </c>
      <c r="G11" s="59" t="s">
        <v>24</v>
      </c>
      <c r="H11" s="59" t="s">
        <v>25</v>
      </c>
      <c r="I11" s="59" t="s">
        <v>26</v>
      </c>
      <c r="J11" s="59" t="s">
        <v>27</v>
      </c>
      <c r="K11" s="59" t="s">
        <v>28</v>
      </c>
      <c r="L11" s="59" t="s">
        <v>29</v>
      </c>
      <c r="M11" s="59" t="s">
        <v>30</v>
      </c>
      <c r="N11" s="59" t="s">
        <v>31</v>
      </c>
      <c r="O11" s="59" t="s">
        <v>32</v>
      </c>
      <c r="P11" s="59" t="s">
        <v>33</v>
      </c>
      <c r="Q11" s="59" t="s">
        <v>34</v>
      </c>
      <c r="R11" s="59" t="s">
        <v>35</v>
      </c>
      <c r="S11" s="59" t="s">
        <v>36</v>
      </c>
      <c r="T11" s="59" t="s">
        <v>37</v>
      </c>
      <c r="U11" s="59" t="s">
        <v>38</v>
      </c>
      <c r="V11" s="59" t="s">
        <v>38</v>
      </c>
      <c r="W11" s="59" t="s">
        <v>39</v>
      </c>
      <c r="X11" s="59" t="s">
        <v>38</v>
      </c>
      <c r="Y11" s="59" t="s">
        <v>40</v>
      </c>
      <c r="Z11" s="60"/>
      <c r="AB11" s="61" t="s">
        <v>41</v>
      </c>
      <c r="AC11" s="61"/>
      <c r="AD11" s="66">
        <f>U56</f>
        <v>1394809926043.1038</v>
      </c>
    </row>
    <row r="12" spans="1:30">
      <c r="B12" s="44">
        <v>5</v>
      </c>
      <c r="C12" s="45">
        <v>42702</v>
      </c>
      <c r="D12" s="44" t="s">
        <v>42</v>
      </c>
      <c r="E12" s="44" t="s">
        <v>43</v>
      </c>
      <c r="F12" s="46" t="s">
        <v>44</v>
      </c>
      <c r="G12" s="44">
        <v>1.75</v>
      </c>
      <c r="H12" s="44" t="s">
        <v>45</v>
      </c>
      <c r="I12" s="47">
        <v>28897156</v>
      </c>
      <c r="J12" s="48">
        <v>42573</v>
      </c>
      <c r="K12" s="48">
        <v>42757</v>
      </c>
      <c r="L12" s="44">
        <v>0</v>
      </c>
      <c r="M12" s="44">
        <v>0.29891000000000001</v>
      </c>
      <c r="N12" s="49">
        <v>129</v>
      </c>
      <c r="O12" s="44">
        <v>0.61345000000000005</v>
      </c>
      <c r="P12" s="44">
        <v>100.25</v>
      </c>
      <c r="Q12" s="44">
        <v>100.86345</v>
      </c>
      <c r="R12" s="44">
        <v>100.61265</v>
      </c>
      <c r="S12" s="44">
        <v>0.14946000000000001</v>
      </c>
      <c r="T12" s="44">
        <v>0.08</v>
      </c>
      <c r="U12" s="50">
        <v>29146668807.582001</v>
      </c>
      <c r="V12" s="52">
        <f t="shared" ref="V12:V54" si="0">U12/$U$56</f>
        <v>2.0896516624503345E-2</v>
      </c>
      <c r="W12" s="53">
        <f t="array" ref="W12">VLOOKUP(B12&amp;E12,CHOOSE({1,2},BGCO2411!$B$5:$B$222&amp;BGCO2411!$E$5:$E$222,BGCO2411!$Q$5:$Q$222),2,0)</f>
        <v>100.85917999999999</v>
      </c>
      <c r="X12" s="54">
        <f t="array" ref="X12">VLOOKUP(B12&amp;E12,CHOOSE({1,2},BGCO2411!$B$5:$B$216&amp;BGCO2411!$E$5:$E$216,BGCO2411!$AB$5:$AB$216),2,0)</f>
        <v>2.0916835644458783E-2</v>
      </c>
      <c r="Y12" s="54">
        <f>Q12/W12-1</f>
        <v>4.233625536120833E-5</v>
      </c>
      <c r="Z12" s="55">
        <f t="shared" ref="Z12:Z54" si="1">V12*Y12</f>
        <v>8.8468026397470872E-7</v>
      </c>
      <c r="AB12" s="61" t="s">
        <v>46</v>
      </c>
      <c r="AC12" s="61"/>
      <c r="AD12" s="66">
        <f>BGIV2511!H8</f>
        <v>1394809926043</v>
      </c>
    </row>
    <row r="13" spans="1:30">
      <c r="B13" s="44">
        <v>5</v>
      </c>
      <c r="C13" s="45">
        <v>42702</v>
      </c>
      <c r="D13" s="44">
        <v>893114</v>
      </c>
      <c r="E13" s="44" t="s">
        <v>47</v>
      </c>
      <c r="F13" s="46" t="s">
        <v>44</v>
      </c>
      <c r="G13" s="44">
        <v>8.75</v>
      </c>
      <c r="H13" s="44" t="s">
        <v>45</v>
      </c>
      <c r="I13" s="47">
        <v>11144000</v>
      </c>
      <c r="J13" s="48">
        <v>42607</v>
      </c>
      <c r="K13" s="48">
        <v>42791</v>
      </c>
      <c r="L13" s="44">
        <v>0</v>
      </c>
      <c r="M13" s="44">
        <v>0.48370000000000002</v>
      </c>
      <c r="N13" s="49">
        <v>95</v>
      </c>
      <c r="O13" s="44">
        <v>2.2588300000000001</v>
      </c>
      <c r="P13" s="44">
        <v>106.52</v>
      </c>
      <c r="Q13" s="44">
        <v>108.77883</v>
      </c>
      <c r="R13" s="44">
        <v>102.23542999999999</v>
      </c>
      <c r="S13" s="44">
        <v>0.74185000000000001</v>
      </c>
      <c r="T13" s="44">
        <v>-0.04</v>
      </c>
      <c r="U13" s="50">
        <v>12122312984.783001</v>
      </c>
      <c r="V13" s="52">
        <f t="shared" si="0"/>
        <v>8.6910142797538316E-3</v>
      </c>
      <c r="W13" s="53">
        <f t="array" ref="W13">VLOOKUP(B13&amp;E13,CHOOSE({1,2},BGCO2411!$B$5:$B$222&amp;BGCO2411!$E$5:$E$222,BGCO2411!$Q$5:$Q$222),2,0)</f>
        <v>108.7775</v>
      </c>
      <c r="X13" s="54">
        <f t="array" ref="X13">VLOOKUP(B13&amp;E13,CHOOSE({1,2},BGCO2411!$B$5:$B$216&amp;BGCO2411!$E$5:$E$216,BGCO2411!$AB$5:$AB$216),2,0)</f>
        <v>8.6997266014728382E-3</v>
      </c>
      <c r="Y13" s="54">
        <f t="shared" ref="Y13:Y54" si="2">Q13/W13-1</f>
        <v>1.2226793224767718E-5</v>
      </c>
      <c r="Z13" s="55">
        <f t="shared" si="1"/>
        <v>1.0626323451205364E-7</v>
      </c>
      <c r="AB13" s="61"/>
      <c r="AC13" s="62"/>
      <c r="AD13" s="67"/>
    </row>
    <row r="14" spans="1:30">
      <c r="B14" s="44">
        <v>5</v>
      </c>
      <c r="C14" s="45">
        <v>42702</v>
      </c>
      <c r="D14" s="44" t="s">
        <v>48</v>
      </c>
      <c r="E14" s="44" t="s">
        <v>49</v>
      </c>
      <c r="F14" s="46" t="s">
        <v>44</v>
      </c>
      <c r="G14" s="44">
        <v>1</v>
      </c>
      <c r="H14" s="44" t="s">
        <v>45</v>
      </c>
      <c r="I14" s="47">
        <v>32031136</v>
      </c>
      <c r="J14" s="48">
        <v>42620</v>
      </c>
      <c r="K14" s="48">
        <v>42801</v>
      </c>
      <c r="L14" s="44">
        <v>0</v>
      </c>
      <c r="M14" s="44">
        <v>0.54696</v>
      </c>
      <c r="N14" s="49">
        <v>82</v>
      </c>
      <c r="O14" s="44">
        <v>0.22652</v>
      </c>
      <c r="P14" s="44">
        <v>100.73</v>
      </c>
      <c r="Q14" s="44">
        <v>100.95652</v>
      </c>
      <c r="R14" s="44">
        <v>100.22620999999999</v>
      </c>
      <c r="S14" s="44">
        <v>0.77347999999999995</v>
      </c>
      <c r="T14" s="44">
        <v>0.06</v>
      </c>
      <c r="U14" s="50">
        <v>32337520009.706001</v>
      </c>
      <c r="V14" s="52">
        <f t="shared" si="0"/>
        <v>2.3184176858737578E-2</v>
      </c>
      <c r="W14" s="53">
        <f t="array" ref="W14">VLOOKUP(B14&amp;E14,CHOOSE({1,2},BGCO2411!$B$5:$B$222&amp;BGCO2411!$E$5:$E$222,BGCO2411!$Q$5:$Q$222),2,0)</f>
        <v>100.93823</v>
      </c>
      <c r="X14" s="54">
        <f t="array" ref="X14">VLOOKUP(B14&amp;E14,CHOOSE({1,2},BGCO2411!$B$5:$B$216&amp;BGCO2411!$E$5:$E$216,BGCO2411!$AB$5:$AB$216),2,0)</f>
        <v>2.3203498102571479E-2</v>
      </c>
      <c r="Y14" s="54">
        <f t="shared" si="2"/>
        <v>1.8119992791620909E-4</v>
      </c>
      <c r="Z14" s="55">
        <f t="shared" si="1"/>
        <v>4.2009711755998919E-6</v>
      </c>
      <c r="AB14" s="61" t="s">
        <v>50</v>
      </c>
      <c r="AC14" s="61"/>
      <c r="AD14" s="68" t="s">
        <v>51</v>
      </c>
    </row>
    <row r="15" spans="1:30">
      <c r="B15" s="44">
        <v>5</v>
      </c>
      <c r="C15" s="45">
        <v>42702</v>
      </c>
      <c r="D15" s="44" t="s">
        <v>52</v>
      </c>
      <c r="E15" s="44" t="s">
        <v>53</v>
      </c>
      <c r="F15" s="46" t="s">
        <v>44</v>
      </c>
      <c r="G15" s="44">
        <v>5</v>
      </c>
      <c r="H15" s="44" t="s">
        <v>54</v>
      </c>
      <c r="I15" s="47">
        <v>35237108</v>
      </c>
      <c r="J15" s="48">
        <v>42620</v>
      </c>
      <c r="K15" s="48">
        <v>42801</v>
      </c>
      <c r="L15" s="44">
        <v>0</v>
      </c>
      <c r="M15" s="44">
        <v>0.54696</v>
      </c>
      <c r="N15" s="49">
        <v>82</v>
      </c>
      <c r="O15" s="44">
        <v>1.1326000000000001</v>
      </c>
      <c r="P15" s="44">
        <v>106.27</v>
      </c>
      <c r="Q15" s="44">
        <v>107.40260000000001</v>
      </c>
      <c r="R15" s="44">
        <v>101.12495</v>
      </c>
      <c r="S15" s="44">
        <v>1.2734799999999999</v>
      </c>
      <c r="T15" s="44">
        <v>7.0000000000000007E-2</v>
      </c>
      <c r="U15" s="50">
        <v>37845568988.726997</v>
      </c>
      <c r="V15" s="52">
        <f t="shared" si="0"/>
        <v>2.7133137126497231E-2</v>
      </c>
      <c r="W15" s="53">
        <f t="array" ref="W15">VLOOKUP(B15&amp;E15,CHOOSE({1,2},BGCO2411!$B$5:$B$222&amp;BGCO2411!$E$5:$E$222,BGCO2411!$Q$5:$Q$222),2,0)</f>
        <v>107.37116</v>
      </c>
      <c r="X15" s="54">
        <f t="array" ref="X15">VLOOKUP(B15&amp;E15,CHOOSE({1,2},BGCO2411!$B$5:$B$216&amp;BGCO2411!$E$5:$E$216,BGCO2411!$AB$5:$AB$216),2,0)</f>
        <v>2.7152719390614786E-2</v>
      </c>
      <c r="Y15" s="54">
        <f t="shared" si="2"/>
        <v>2.9281605973152658E-4</v>
      </c>
      <c r="Z15" s="55">
        <f t="shared" si="1"/>
        <v>7.9450183015361146E-6</v>
      </c>
      <c r="AB15" s="61"/>
      <c r="AC15" s="62"/>
      <c r="AD15" s="67"/>
    </row>
    <row r="16" spans="1:30">
      <c r="B16" s="44">
        <v>5</v>
      </c>
      <c r="C16" s="45">
        <v>42702</v>
      </c>
      <c r="D16" s="44" t="s">
        <v>55</v>
      </c>
      <c r="E16" s="44" t="s">
        <v>56</v>
      </c>
      <c r="F16" s="46" t="s">
        <v>44</v>
      </c>
      <c r="G16" s="44">
        <v>1.25</v>
      </c>
      <c r="H16" s="44" t="s">
        <v>54</v>
      </c>
      <c r="I16" s="47">
        <v>34843352</v>
      </c>
      <c r="J16" s="48">
        <v>42573</v>
      </c>
      <c r="K16" s="48">
        <v>42757</v>
      </c>
      <c r="L16" s="44">
        <v>0</v>
      </c>
      <c r="M16" s="44">
        <v>0.29891000000000001</v>
      </c>
      <c r="N16" s="49">
        <v>129</v>
      </c>
      <c r="O16" s="44">
        <v>0.43818000000000001</v>
      </c>
      <c r="P16" s="44">
        <v>101.89</v>
      </c>
      <c r="Q16" s="44">
        <v>102.32818</v>
      </c>
      <c r="R16" s="44">
        <v>100.43777</v>
      </c>
      <c r="S16" s="44">
        <v>1.6494599999999999</v>
      </c>
      <c r="T16" s="44">
        <v>0.1</v>
      </c>
      <c r="U16" s="50">
        <v>35654567725.353996</v>
      </c>
      <c r="V16" s="52">
        <f t="shared" si="0"/>
        <v>2.5562312871189135E-2</v>
      </c>
      <c r="W16" s="53">
        <f t="array" ref="W16">VLOOKUP(B16&amp;E16,CHOOSE({1,2},BGCO2411!$B$5:$B$222&amp;BGCO2411!$E$5:$E$222,BGCO2411!$Q$5:$Q$222),2,0)</f>
        <v>102.28798999999999</v>
      </c>
      <c r="X16" s="54">
        <f t="array" ref="X16">VLOOKUP(B16&amp;E16,CHOOSE({1,2},BGCO2411!$B$5:$B$216&amp;BGCO2411!$E$5:$E$216,BGCO2411!$AB$5:$AB$216),2,0)</f>
        <v>2.557820107873188E-2</v>
      </c>
      <c r="Y16" s="54">
        <f t="shared" si="2"/>
        <v>3.9291025270915547E-4</v>
      </c>
      <c r="Z16" s="55">
        <f t="shared" si="1"/>
        <v>1.0043694810049421E-5</v>
      </c>
      <c r="AB16" s="61" t="s">
        <v>57</v>
      </c>
      <c r="AC16" s="61"/>
      <c r="AD16" s="69">
        <f>BGIV2511!I8</f>
        <v>7759418899</v>
      </c>
    </row>
    <row r="17" spans="2:30">
      <c r="B17" s="44">
        <v>5</v>
      </c>
      <c r="C17" s="45">
        <v>42702</v>
      </c>
      <c r="D17" s="44" t="s">
        <v>58</v>
      </c>
      <c r="E17" s="44" t="s">
        <v>59</v>
      </c>
      <c r="F17" s="46" t="s">
        <v>44</v>
      </c>
      <c r="G17" s="44">
        <v>4.5</v>
      </c>
      <c r="H17" s="44" t="s">
        <v>60</v>
      </c>
      <c r="I17" s="47">
        <v>36350428</v>
      </c>
      <c r="J17" s="48">
        <v>42620</v>
      </c>
      <c r="K17" s="48">
        <v>42801</v>
      </c>
      <c r="L17" s="44">
        <v>0</v>
      </c>
      <c r="M17" s="44">
        <v>0.54696</v>
      </c>
      <c r="N17" s="49">
        <v>82</v>
      </c>
      <c r="O17" s="44">
        <v>1.0193399999999999</v>
      </c>
      <c r="P17" s="44">
        <v>109.93</v>
      </c>
      <c r="Q17" s="44">
        <v>110.94934000000001</v>
      </c>
      <c r="R17" s="44">
        <v>101.01314000000001</v>
      </c>
      <c r="S17" s="44">
        <v>2.2734800000000002</v>
      </c>
      <c r="T17" s="44">
        <v>0.12</v>
      </c>
      <c r="U17" s="50">
        <v>40330558868.686996</v>
      </c>
      <c r="V17" s="52">
        <f t="shared" si="0"/>
        <v>2.8914734628466259E-2</v>
      </c>
      <c r="W17" s="53">
        <f t="array" ref="W17">VLOOKUP(B17&amp;E17,CHOOSE({1,2},BGCO2411!$B$5:$B$222&amp;BGCO2411!$E$5:$E$222,BGCO2411!$Q$5:$Q$222),2,0)</f>
        <v>110.89203999999999</v>
      </c>
      <c r="X17" s="54">
        <f t="array" ref="X17">VLOOKUP(B17&amp;E17,CHOOSE({1,2},BGCO2411!$B$5:$B$216&amp;BGCO2411!$E$5:$E$216,BGCO2411!$AB$5:$AB$216),2,0)</f>
        <v>2.8929128196412333E-2</v>
      </c>
      <c r="Y17" s="54">
        <f t="shared" si="2"/>
        <v>5.167187834222986E-4</v>
      </c>
      <c r="Z17" s="55">
        <f t="shared" si="1"/>
        <v>1.4940786500199694E-5</v>
      </c>
      <c r="AB17" s="61"/>
      <c r="AC17" s="61"/>
      <c r="AD17" s="67"/>
    </row>
    <row r="18" spans="2:30">
      <c r="B18" s="44">
        <v>5</v>
      </c>
      <c r="C18" s="45">
        <v>42702</v>
      </c>
      <c r="D18" s="44" t="s">
        <v>61</v>
      </c>
      <c r="E18" s="44" t="s">
        <v>62</v>
      </c>
      <c r="F18" s="46" t="s">
        <v>44</v>
      </c>
      <c r="G18" s="44">
        <v>1.75</v>
      </c>
      <c r="H18" s="44" t="s">
        <v>60</v>
      </c>
      <c r="I18" s="47">
        <v>30538427</v>
      </c>
      <c r="J18" s="48">
        <v>42573</v>
      </c>
      <c r="K18" s="48">
        <v>42757</v>
      </c>
      <c r="L18" s="44">
        <v>0</v>
      </c>
      <c r="M18" s="44">
        <v>0.29891000000000001</v>
      </c>
      <c r="N18" s="49">
        <v>129</v>
      </c>
      <c r="O18" s="44">
        <v>0.61345000000000005</v>
      </c>
      <c r="P18" s="44">
        <v>104.05</v>
      </c>
      <c r="Q18" s="44">
        <v>104.66345</v>
      </c>
      <c r="R18" s="44">
        <v>100.61265</v>
      </c>
      <c r="S18" s="44">
        <v>2.6494599999999999</v>
      </c>
      <c r="T18" s="44">
        <v>0.22</v>
      </c>
      <c r="U18" s="50">
        <v>31962571605.870998</v>
      </c>
      <c r="V18" s="52">
        <f t="shared" si="0"/>
        <v>2.2915360013636196E-2</v>
      </c>
      <c r="W18" s="53">
        <f t="array" ref="W18">VLOOKUP(B18&amp;E18,CHOOSE({1,2},BGCO2411!$B$5:$B$222&amp;BGCO2411!$E$5:$E$222,BGCO2411!$Q$5:$Q$222),2,0)</f>
        <v>104.59918</v>
      </c>
      <c r="X18" s="54">
        <f t="array" ref="X18">VLOOKUP(B18&amp;E18,CHOOSE({1,2},BGCO2411!$B$5:$B$216&amp;BGCO2411!$E$5:$E$216,BGCO2411!$AB$5:$AB$216),2,0)</f>
        <v>2.2924527384024652E-2</v>
      </c>
      <c r="Y18" s="54">
        <f t="shared" si="2"/>
        <v>6.144407633021931E-4</v>
      </c>
      <c r="Z18" s="55">
        <f t="shared" si="1"/>
        <v>1.4080131298123179E-5</v>
      </c>
      <c r="AB18" s="61" t="s">
        <v>63</v>
      </c>
      <c r="AC18" s="62"/>
      <c r="AD18" s="70">
        <f>AD11/AD16</f>
        <v>179.75700812117009</v>
      </c>
    </row>
    <row r="19" spans="2:30">
      <c r="B19" s="44">
        <v>5</v>
      </c>
      <c r="C19" s="45">
        <v>42702</v>
      </c>
      <c r="D19" s="44" t="s">
        <v>64</v>
      </c>
      <c r="E19" s="44" t="s">
        <v>65</v>
      </c>
      <c r="F19" s="46" t="s">
        <v>44</v>
      </c>
      <c r="G19" s="44">
        <v>3.75</v>
      </c>
      <c r="H19" s="44" t="s">
        <v>60</v>
      </c>
      <c r="I19" s="47">
        <v>28739769</v>
      </c>
      <c r="J19" s="48">
        <v>42620</v>
      </c>
      <c r="K19" s="48">
        <v>42801</v>
      </c>
      <c r="L19" s="44">
        <v>0</v>
      </c>
      <c r="M19" s="44">
        <v>0.54696</v>
      </c>
      <c r="N19" s="49">
        <v>82</v>
      </c>
      <c r="O19" s="44">
        <v>0.84945000000000004</v>
      </c>
      <c r="P19" s="44">
        <v>109.81</v>
      </c>
      <c r="Q19" s="44">
        <v>110.65945000000001</v>
      </c>
      <c r="R19" s="44">
        <v>100.84513</v>
      </c>
      <c r="S19" s="44">
        <v>2.7734800000000002</v>
      </c>
      <c r="T19" s="44">
        <v>0.2</v>
      </c>
      <c r="U19" s="50">
        <v>31803269592.146</v>
      </c>
      <c r="V19" s="52">
        <f t="shared" si="0"/>
        <v>2.280114946010442E-2</v>
      </c>
      <c r="W19" s="53">
        <f t="array" ref="W19">VLOOKUP(B19&amp;E19,CHOOSE({1,2},BGCO2411!$B$5:$B$222&amp;BGCO2411!$E$5:$E$222,BGCO2411!$Q$5:$Q$222),2,0)</f>
        <v>110.59837</v>
      </c>
      <c r="X19" s="54">
        <f t="array" ref="X19">VLOOKUP(B19&amp;E19,CHOOSE({1,2},BGCO2411!$B$5:$B$216&amp;BGCO2411!$E$5:$E$216,BGCO2411!$AB$5:$AB$216),2,0)</f>
        <v>2.2811688263300149E-2</v>
      </c>
      <c r="Y19" s="54">
        <f t="shared" si="2"/>
        <v>5.5226853704981593E-4</v>
      </c>
      <c r="Z19" s="55">
        <f t="shared" si="1"/>
        <v>1.2592357455386069E-5</v>
      </c>
      <c r="AB19" s="61" t="s">
        <v>66</v>
      </c>
      <c r="AC19" s="61"/>
      <c r="AD19" s="70">
        <f>BGIV2511!E8</f>
        <v>179.76</v>
      </c>
    </row>
    <row r="20" spans="2:30">
      <c r="B20" s="44">
        <v>5</v>
      </c>
      <c r="C20" s="45">
        <v>42702</v>
      </c>
      <c r="D20" s="44" t="s">
        <v>67</v>
      </c>
      <c r="E20" s="44" t="s">
        <v>68</v>
      </c>
      <c r="F20" s="46" t="s">
        <v>44</v>
      </c>
      <c r="G20" s="44">
        <v>4.75</v>
      </c>
      <c r="H20" s="44" t="s">
        <v>69</v>
      </c>
      <c r="I20" s="47">
        <v>33308503</v>
      </c>
      <c r="J20" s="48">
        <v>42620</v>
      </c>
      <c r="K20" s="48">
        <v>42801</v>
      </c>
      <c r="L20" s="44">
        <v>0</v>
      </c>
      <c r="M20" s="44">
        <v>0.54696</v>
      </c>
      <c r="N20" s="49">
        <v>82</v>
      </c>
      <c r="O20" s="44">
        <v>1.0759700000000001</v>
      </c>
      <c r="P20" s="44">
        <v>114.43</v>
      </c>
      <c r="Q20" s="44">
        <v>115.50597</v>
      </c>
      <c r="R20" s="44">
        <v>101.06905999999999</v>
      </c>
      <c r="S20" s="44">
        <v>3.2734800000000002</v>
      </c>
      <c r="T20" s="44">
        <v>0.32</v>
      </c>
      <c r="U20" s="50">
        <v>38473308433.686996</v>
      </c>
      <c r="V20" s="52">
        <f t="shared" si="0"/>
        <v>2.7583190881664301E-2</v>
      </c>
      <c r="W20" s="53">
        <f t="array" ref="W20">VLOOKUP(B20&amp;E20,CHOOSE({1,2},BGCO2411!$B$5:$B$222&amp;BGCO2411!$E$5:$E$222,BGCO2411!$Q$5:$Q$222),2,0)</f>
        <v>115.4066</v>
      </c>
      <c r="X20" s="54">
        <f t="array" ref="X20">VLOOKUP(B20&amp;E20,CHOOSE({1,2},BGCO2411!$B$5:$B$216&amp;BGCO2411!$E$5:$E$216,BGCO2411!$AB$5:$AB$216),2,0)</f>
        <v>2.7587427006944654E-2</v>
      </c>
      <c r="Y20" s="54">
        <f t="shared" si="2"/>
        <v>8.6104260934827259E-4</v>
      </c>
      <c r="Z20" s="55">
        <f t="shared" si="1"/>
        <v>2.3750302650899711E-5</v>
      </c>
      <c r="AB20" s="61"/>
      <c r="AC20" s="62"/>
      <c r="AD20" s="67"/>
    </row>
    <row r="21" spans="2:30">
      <c r="B21" s="44">
        <v>5</v>
      </c>
      <c r="C21" s="45">
        <v>42702</v>
      </c>
      <c r="D21" s="44" t="s">
        <v>70</v>
      </c>
      <c r="E21" s="44" t="s">
        <v>71</v>
      </c>
      <c r="F21" s="46" t="s">
        <v>44</v>
      </c>
      <c r="G21" s="44">
        <v>2</v>
      </c>
      <c r="H21" s="44" t="s">
        <v>69</v>
      </c>
      <c r="I21" s="47">
        <v>32153791</v>
      </c>
      <c r="J21" s="48">
        <v>42573</v>
      </c>
      <c r="K21" s="48">
        <v>42757</v>
      </c>
      <c r="L21" s="44">
        <v>0</v>
      </c>
      <c r="M21" s="44">
        <v>0.29891000000000001</v>
      </c>
      <c r="N21" s="49">
        <v>129</v>
      </c>
      <c r="O21" s="44">
        <v>0.70108999999999999</v>
      </c>
      <c r="P21" s="44">
        <v>105.53</v>
      </c>
      <c r="Q21" s="44">
        <v>106.23108999999999</v>
      </c>
      <c r="R21" s="44">
        <v>100.70004</v>
      </c>
      <c r="S21" s="44">
        <v>3.6494599999999999</v>
      </c>
      <c r="T21" s="44">
        <v>0.47</v>
      </c>
      <c r="U21" s="50">
        <v>34157321677.028</v>
      </c>
      <c r="V21" s="52">
        <f t="shared" si="0"/>
        <v>2.4488871952559103E-2</v>
      </c>
      <c r="W21" s="53">
        <f t="array" ref="W21">VLOOKUP(B21&amp;E21,CHOOSE({1,2},BGCO2411!$B$5:$B$222&amp;BGCO2411!$E$5:$E$222,BGCO2411!$Q$5:$Q$222),2,0)</f>
        <v>106.12478</v>
      </c>
      <c r="X21" s="54">
        <f t="array" ref="X21">VLOOKUP(B21&amp;E21,CHOOSE({1,2},BGCO2411!$B$5:$B$216&amp;BGCO2411!$E$5:$E$216,BGCO2411!$AB$5:$AB$216),2,0)</f>
        <v>2.448919029994347E-2</v>
      </c>
      <c r="Y21" s="54">
        <f t="shared" si="2"/>
        <v>1.0017453039714574E-3</v>
      </c>
      <c r="Z21" s="55">
        <f t="shared" si="1"/>
        <v>2.4531612478034418E-5</v>
      </c>
      <c r="AB21" s="61" t="s">
        <v>72</v>
      </c>
      <c r="AC21" s="61"/>
      <c r="AD21" s="67">
        <f>BGIV2411!E8</f>
        <v>179.57</v>
      </c>
    </row>
    <row r="22" spans="2:30">
      <c r="B22" s="44">
        <v>5</v>
      </c>
      <c r="C22" s="45">
        <v>42702</v>
      </c>
      <c r="D22" s="44" t="s">
        <v>73</v>
      </c>
      <c r="E22" s="44" t="s">
        <v>74</v>
      </c>
      <c r="F22" s="46" t="s">
        <v>44</v>
      </c>
      <c r="G22" s="44">
        <v>3.75</v>
      </c>
      <c r="H22" s="44" t="s">
        <v>69</v>
      </c>
      <c r="I22" s="47">
        <v>24582138</v>
      </c>
      <c r="J22" s="48">
        <v>42620</v>
      </c>
      <c r="K22" s="48">
        <v>42801</v>
      </c>
      <c r="L22" s="44">
        <v>0</v>
      </c>
      <c r="M22" s="44">
        <v>0.54696</v>
      </c>
      <c r="N22" s="49">
        <v>82</v>
      </c>
      <c r="O22" s="44">
        <v>0.84945000000000004</v>
      </c>
      <c r="P22" s="44">
        <v>112.43</v>
      </c>
      <c r="Q22" s="44">
        <v>113.27945</v>
      </c>
      <c r="R22" s="44">
        <v>100.84513</v>
      </c>
      <c r="S22" s="44">
        <v>3.7734800000000002</v>
      </c>
      <c r="T22" s="44">
        <v>0.43</v>
      </c>
      <c r="U22" s="50">
        <v>27846510113.483002</v>
      </c>
      <c r="V22" s="52">
        <f t="shared" si="0"/>
        <v>1.9964376216105636E-2</v>
      </c>
      <c r="W22" s="53">
        <f t="array" ref="W22">VLOOKUP(B22&amp;E22,CHOOSE({1,2},BGCO2411!$B$5:$B$222&amp;BGCO2411!$E$5:$E$222,BGCO2411!$Q$5:$Q$222),2,0)</f>
        <v>113.16837</v>
      </c>
      <c r="X22" s="54">
        <f t="array" ref="X22">VLOOKUP(B22&amp;E22,CHOOSE({1,2},BGCO2411!$B$5:$B$216&amp;BGCO2411!$E$5:$E$216,BGCO2411!$AB$5:$AB$216),2,0)</f>
        <v>1.9965038020589496E-2</v>
      </c>
      <c r="Y22" s="54">
        <f t="shared" si="2"/>
        <v>9.8154634550273734E-4</v>
      </c>
      <c r="Z22" s="55">
        <f t="shared" si="1"/>
        <v>1.9595960515160255E-5</v>
      </c>
      <c r="AB22" s="61"/>
      <c r="AC22" s="62"/>
      <c r="AD22" s="67"/>
    </row>
    <row r="23" spans="2:30">
      <c r="B23" s="44">
        <v>5</v>
      </c>
      <c r="C23" s="45">
        <v>42702</v>
      </c>
      <c r="D23" s="44" t="s">
        <v>75</v>
      </c>
      <c r="E23" s="44" t="s">
        <v>76</v>
      </c>
      <c r="F23" s="46" t="s">
        <v>44</v>
      </c>
      <c r="G23" s="44">
        <v>1.5</v>
      </c>
      <c r="H23" s="44" t="s">
        <v>77</v>
      </c>
      <c r="I23" s="47">
        <v>32456055</v>
      </c>
      <c r="J23" s="48">
        <v>42573</v>
      </c>
      <c r="K23" s="48">
        <v>42757</v>
      </c>
      <c r="L23" s="44">
        <v>0</v>
      </c>
      <c r="M23" s="44">
        <v>0.29891000000000001</v>
      </c>
      <c r="N23" s="49">
        <v>129</v>
      </c>
      <c r="O23" s="44">
        <v>0.52581999999999995</v>
      </c>
      <c r="P23" s="44">
        <v>103.71</v>
      </c>
      <c r="Q23" s="44">
        <v>104.23582</v>
      </c>
      <c r="R23" s="44">
        <v>100.52522999999999</v>
      </c>
      <c r="S23" s="44">
        <v>4.1494600000000004</v>
      </c>
      <c r="T23" s="44">
        <v>0.59</v>
      </c>
      <c r="U23" s="50">
        <v>33830833516.654999</v>
      </c>
      <c r="V23" s="52">
        <f t="shared" si="0"/>
        <v>2.4254798367135743E-2</v>
      </c>
      <c r="W23" s="53">
        <f t="array" ref="W23">VLOOKUP(B23&amp;E23,CHOOSE({1,2},BGCO2411!$B$5:$B$222&amp;BGCO2411!$E$5:$E$222,BGCO2411!$Q$5:$Q$222),2,0)</f>
        <v>104.13359</v>
      </c>
      <c r="X23" s="54">
        <f t="array" ref="X23">VLOOKUP(B23&amp;E23,CHOOSE({1,2},BGCO2411!$B$5:$B$216&amp;BGCO2411!$E$5:$E$216,BGCO2411!$AB$5:$AB$216),2,0)</f>
        <v>2.4255598030653556E-2</v>
      </c>
      <c r="Y23" s="54">
        <f t="shared" si="2"/>
        <v>9.8171973135663393E-4</v>
      </c>
      <c r="Z23" s="55">
        <f t="shared" si="1"/>
        <v>2.3811414137093826E-5</v>
      </c>
      <c r="AB23" s="61" t="s">
        <v>78</v>
      </c>
      <c r="AC23" s="61"/>
      <c r="AD23" s="68" t="s">
        <v>51</v>
      </c>
    </row>
    <row r="24" spans="2:30">
      <c r="B24" s="44">
        <v>5</v>
      </c>
      <c r="C24" s="45">
        <v>42702</v>
      </c>
      <c r="D24" s="44">
        <v>999799</v>
      </c>
      <c r="E24" s="44" t="s">
        <v>79</v>
      </c>
      <c r="F24" s="46" t="s">
        <v>44</v>
      </c>
      <c r="G24" s="44">
        <v>8</v>
      </c>
      <c r="H24" s="44" t="s">
        <v>77</v>
      </c>
      <c r="I24" s="47">
        <v>24072000</v>
      </c>
      <c r="J24" s="48">
        <v>42528</v>
      </c>
      <c r="K24" s="48">
        <v>42711</v>
      </c>
      <c r="L24" s="44">
        <v>0</v>
      </c>
      <c r="M24" s="44">
        <v>4.9180000000000001E-2</v>
      </c>
      <c r="N24" s="49">
        <v>174</v>
      </c>
      <c r="O24" s="44">
        <v>3.80328</v>
      </c>
      <c r="P24" s="44">
        <v>133.25</v>
      </c>
      <c r="Q24" s="44">
        <v>137.05328</v>
      </c>
      <c r="R24" s="44">
        <v>103.79958999999999</v>
      </c>
      <c r="S24" s="44">
        <v>4.5245899999999999</v>
      </c>
      <c r="T24" s="44">
        <v>0.55000000000000004</v>
      </c>
      <c r="U24" s="50">
        <v>32991465245.902</v>
      </c>
      <c r="V24" s="52">
        <f t="shared" si="0"/>
        <v>2.3653018687280598E-2</v>
      </c>
      <c r="W24" s="53">
        <f t="array" ref="W24">VLOOKUP(B24&amp;E24,CHOOSE({1,2},BGCO2411!$B$5:$B$222&amp;BGCO2411!$E$5:$E$222,BGCO2411!$Q$5:$Q$222),2,0)</f>
        <v>136.9477</v>
      </c>
      <c r="X24" s="54">
        <f t="array" ref="X24">VLOOKUP(B24&amp;E24,CHOOSE({1,2},BGCO2411!$B$5:$B$216&amp;BGCO2411!$E$5:$E$216,BGCO2411!$AB$5:$AB$216),2,0)</f>
        <v>2.3658780827190404E-2</v>
      </c>
      <c r="Y24" s="54">
        <f t="shared" si="2"/>
        <v>7.7095124635162549E-4</v>
      </c>
      <c r="Z24" s="55">
        <f t="shared" si="1"/>
        <v>1.8235324236937267E-5</v>
      </c>
      <c r="AB24" s="61"/>
      <c r="AC24" s="62"/>
      <c r="AD24" s="67"/>
    </row>
    <row r="25" spans="2:30">
      <c r="B25" s="44">
        <v>5</v>
      </c>
      <c r="C25" s="45">
        <v>42702</v>
      </c>
      <c r="D25" s="44" t="s">
        <v>80</v>
      </c>
      <c r="E25" s="44" t="s">
        <v>81</v>
      </c>
      <c r="F25" s="46" t="s">
        <v>44</v>
      </c>
      <c r="G25" s="44">
        <v>3.75</v>
      </c>
      <c r="H25" s="44" t="s">
        <v>77</v>
      </c>
      <c r="I25" s="47">
        <v>28384784</v>
      </c>
      <c r="J25" s="48">
        <v>42620</v>
      </c>
      <c r="K25" s="48">
        <v>42801</v>
      </c>
      <c r="L25" s="44">
        <v>0</v>
      </c>
      <c r="M25" s="44">
        <v>0.54696</v>
      </c>
      <c r="N25" s="49">
        <v>82</v>
      </c>
      <c r="O25" s="44">
        <v>0.84945000000000004</v>
      </c>
      <c r="P25" s="44">
        <v>114.67</v>
      </c>
      <c r="Q25" s="44">
        <v>115.51945000000001</v>
      </c>
      <c r="R25" s="44">
        <v>100.84513</v>
      </c>
      <c r="S25" s="44">
        <v>4.7734800000000002</v>
      </c>
      <c r="T25" s="44">
        <v>0.63</v>
      </c>
      <c r="U25" s="50">
        <v>32789945654.789001</v>
      </c>
      <c r="V25" s="52">
        <f t="shared" si="0"/>
        <v>2.3508540513337079E-2</v>
      </c>
      <c r="W25" s="53">
        <f t="array" ref="W25">VLOOKUP(B25&amp;E25,CHOOSE({1,2},BGCO2411!$B$5:$B$222&amp;BGCO2411!$E$5:$E$222,BGCO2411!$Q$5:$Q$222),2,0)</f>
        <v>115.40837000000001</v>
      </c>
      <c r="X25" s="54">
        <f t="array" ref="X25">VLOOKUP(B25&amp;E25,CHOOSE({1,2},BGCO2411!$B$5:$B$216&amp;BGCO2411!$E$5:$E$216,BGCO2411!$AB$5:$AB$216),2,0)</f>
        <v>2.3509767242849942E-2</v>
      </c>
      <c r="Y25" s="54">
        <f t="shared" si="2"/>
        <v>9.6249518124214006E-4</v>
      </c>
      <c r="Z25" s="55">
        <f t="shared" si="1"/>
        <v>2.2626856962122564E-5</v>
      </c>
      <c r="AB25" s="61" t="s">
        <v>82</v>
      </c>
      <c r="AC25" s="61"/>
      <c r="AD25" s="70">
        <f>AD18/AD21*AD28</f>
        <v>3453.2825825333816</v>
      </c>
    </row>
    <row r="26" spans="2:30">
      <c r="B26" s="44">
        <v>5</v>
      </c>
      <c r="C26" s="45">
        <v>42702</v>
      </c>
      <c r="D26" s="44" t="s">
        <v>83</v>
      </c>
      <c r="E26" s="44" t="s">
        <v>84</v>
      </c>
      <c r="F26" s="46" t="s">
        <v>44</v>
      </c>
      <c r="G26" s="44">
        <v>4</v>
      </c>
      <c r="H26" s="44" t="s">
        <v>85</v>
      </c>
      <c r="I26" s="47">
        <v>37947588</v>
      </c>
      <c r="J26" s="48">
        <v>42620</v>
      </c>
      <c r="K26" s="48">
        <v>42801</v>
      </c>
      <c r="L26" s="44">
        <v>0</v>
      </c>
      <c r="M26" s="44">
        <v>0.54696</v>
      </c>
      <c r="N26" s="49">
        <v>82</v>
      </c>
      <c r="O26" s="44">
        <v>0.90608</v>
      </c>
      <c r="P26" s="44">
        <v>117.19</v>
      </c>
      <c r="Q26" s="44">
        <v>118.09608</v>
      </c>
      <c r="R26" s="44">
        <v>100.90116999999999</v>
      </c>
      <c r="S26" s="44">
        <v>5.2734800000000002</v>
      </c>
      <c r="T26" s="44">
        <v>0.68</v>
      </c>
      <c r="U26" s="50">
        <v>44814612876.206001</v>
      </c>
      <c r="V26" s="52">
        <f t="shared" si="0"/>
        <v>3.212954829145738E-2</v>
      </c>
      <c r="W26" s="53">
        <f t="array" ref="W26">VLOOKUP(B26&amp;E26,CHOOSE({1,2},BGCO2411!$B$5:$B$222&amp;BGCO2411!$E$5:$E$222,BGCO2411!$Q$5:$Q$222),2,0)</f>
        <v>118.00293000000001</v>
      </c>
      <c r="X26" s="54">
        <f t="array" ref="X26">VLOOKUP(B26&amp;E26,CHOOSE({1,2},BGCO2411!$B$5:$B$216&amp;BGCO2411!$E$5:$E$216,BGCO2411!$AB$5:$AB$216),2,0)</f>
        <v>3.2136782157153057E-2</v>
      </c>
      <c r="Y26" s="54">
        <f t="shared" si="2"/>
        <v>7.8938717877585773E-4</v>
      </c>
      <c r="Z26" s="55">
        <f t="shared" si="1"/>
        <v>2.536265348113622E-5</v>
      </c>
      <c r="AB26" s="61" t="s">
        <v>86</v>
      </c>
      <c r="AC26" s="61"/>
      <c r="AD26" s="67">
        <f>BGIV2511!P8</f>
        <v>3453.19</v>
      </c>
    </row>
    <row r="27" spans="2:30">
      <c r="B27" s="44">
        <v>5</v>
      </c>
      <c r="C27" s="45">
        <v>42702</v>
      </c>
      <c r="D27" s="44" t="s">
        <v>87</v>
      </c>
      <c r="E27" s="44" t="s">
        <v>88</v>
      </c>
      <c r="F27" s="46" t="s">
        <v>44</v>
      </c>
      <c r="G27" s="44">
        <v>0.5</v>
      </c>
      <c r="H27" s="44" t="s">
        <v>85</v>
      </c>
      <c r="I27" s="47">
        <v>11220561</v>
      </c>
      <c r="J27" s="48">
        <v>42585</v>
      </c>
      <c r="K27" s="48">
        <v>42757</v>
      </c>
      <c r="L27" s="44">
        <v>0</v>
      </c>
      <c r="M27" s="44">
        <v>0.29891000000000001</v>
      </c>
      <c r="N27" s="49">
        <v>117</v>
      </c>
      <c r="O27" s="44">
        <v>0.15897</v>
      </c>
      <c r="P27" s="44">
        <v>98.08</v>
      </c>
      <c r="Q27" s="44">
        <v>98.238969999999995</v>
      </c>
      <c r="R27" s="44">
        <v>100.15891000000001</v>
      </c>
      <c r="S27" s="44">
        <v>5.6494600000000004</v>
      </c>
      <c r="T27" s="44">
        <v>0.85</v>
      </c>
      <c r="U27" s="50">
        <v>11022963261.910999</v>
      </c>
      <c r="V27" s="52">
        <f t="shared" si="0"/>
        <v>7.9028425709456538E-3</v>
      </c>
      <c r="W27" s="53">
        <f t="array" ref="W27">VLOOKUP(B27&amp;E27,CHOOSE({1,2},BGCO2411!$B$5:$B$222&amp;BGCO2411!$E$5:$E$222,BGCO2411!$Q$5:$Q$222),2,0)</f>
        <v>98.154889999999995</v>
      </c>
      <c r="X27" s="54">
        <f t="array" ref="X27">VLOOKUP(B27&amp;E27,CHOOSE({1,2},BGCO2411!$B$5:$B$216&amp;BGCO2411!$E$5:$E$216,BGCO2411!$AB$5:$AB$216),2,0)</f>
        <v>7.904091251233647E-3</v>
      </c>
      <c r="Y27" s="54">
        <f t="shared" si="2"/>
        <v>8.5660531023967756E-4</v>
      </c>
      <c r="Z27" s="55">
        <f t="shared" si="1"/>
        <v>6.769616912260233E-6</v>
      </c>
      <c r="AB27" s="61"/>
      <c r="AC27" s="62"/>
      <c r="AD27" s="67"/>
    </row>
    <row r="28" spans="2:30">
      <c r="B28" s="44">
        <v>5</v>
      </c>
      <c r="C28" s="45">
        <v>42702</v>
      </c>
      <c r="D28" s="44" t="s">
        <v>89</v>
      </c>
      <c r="E28" s="44" t="s">
        <v>90</v>
      </c>
      <c r="F28" s="46" t="s">
        <v>44</v>
      </c>
      <c r="G28" s="44">
        <v>1.75</v>
      </c>
      <c r="H28" s="44" t="s">
        <v>85</v>
      </c>
      <c r="I28" s="47">
        <v>29050714</v>
      </c>
      <c r="J28" s="48">
        <v>42620</v>
      </c>
      <c r="K28" s="48">
        <v>42801</v>
      </c>
      <c r="L28" s="44">
        <v>0</v>
      </c>
      <c r="M28" s="44">
        <v>0.54696</v>
      </c>
      <c r="N28" s="49">
        <v>82</v>
      </c>
      <c r="O28" s="44">
        <v>0.39640999999999998</v>
      </c>
      <c r="P28" s="44">
        <v>105.27</v>
      </c>
      <c r="Q28" s="44">
        <v>105.66641</v>
      </c>
      <c r="R28" s="44">
        <v>100.39546</v>
      </c>
      <c r="S28" s="44">
        <v>5.7734800000000002</v>
      </c>
      <c r="T28" s="44">
        <v>0.81</v>
      </c>
      <c r="U28" s="50">
        <v>30696846226.115002</v>
      </c>
      <c r="V28" s="52">
        <f t="shared" si="0"/>
        <v>2.200790634835673E-2</v>
      </c>
      <c r="W28" s="53">
        <f t="array" ref="W28">VLOOKUP(B28&amp;E28,CHOOSE({1,2},BGCO2411!$B$5:$B$222&amp;BGCO2411!$E$5:$E$222,BGCO2411!$Q$5:$Q$222),2,0)</f>
        <v>105.57191</v>
      </c>
      <c r="X28" s="54">
        <f t="array" ref="X28">VLOOKUP(B28&amp;E28,CHOOSE({1,2},BGCO2411!$B$5:$B$216&amp;BGCO2411!$E$5:$E$216,BGCO2411!$AB$5:$AB$216),2,0)</f>
        <v>2.2010535129469301E-2</v>
      </c>
      <c r="Y28" s="54">
        <f t="shared" si="2"/>
        <v>8.9512447013606611E-4</v>
      </c>
      <c r="Z28" s="55">
        <f t="shared" si="1"/>
        <v>1.9699815508876983E-5</v>
      </c>
      <c r="AB28" s="61" t="s">
        <v>91</v>
      </c>
      <c r="AC28" s="61"/>
      <c r="AD28" s="70">
        <f>BGIV2411!P8</f>
        <v>3449.69</v>
      </c>
    </row>
    <row r="29" spans="2:30">
      <c r="B29" s="44">
        <v>5</v>
      </c>
      <c r="C29" s="45">
        <v>42702</v>
      </c>
      <c r="D29" s="44" t="s">
        <v>92</v>
      </c>
      <c r="E29" s="44" t="s">
        <v>93</v>
      </c>
      <c r="F29" s="46" t="s">
        <v>44</v>
      </c>
      <c r="G29" s="44">
        <v>2.25</v>
      </c>
      <c r="H29" s="44" t="s">
        <v>94</v>
      </c>
      <c r="I29" s="47">
        <v>27477141</v>
      </c>
      <c r="J29" s="48">
        <v>42620</v>
      </c>
      <c r="K29" s="48">
        <v>42801</v>
      </c>
      <c r="L29" s="44">
        <v>0</v>
      </c>
      <c r="M29" s="44">
        <v>0.54696</v>
      </c>
      <c r="N29" s="49">
        <v>82</v>
      </c>
      <c r="O29" s="44">
        <v>0.50966999999999996</v>
      </c>
      <c r="P29" s="44">
        <v>108.42</v>
      </c>
      <c r="Q29" s="44">
        <v>108.92967</v>
      </c>
      <c r="R29" s="44">
        <v>100.50811</v>
      </c>
      <c r="S29" s="44">
        <v>6.7734800000000002</v>
      </c>
      <c r="T29" s="44">
        <v>0.96</v>
      </c>
      <c r="U29" s="50">
        <v>29930758606.855</v>
      </c>
      <c r="V29" s="52">
        <f t="shared" si="0"/>
        <v>2.1458664759982538E-2</v>
      </c>
      <c r="W29" s="53">
        <f t="array" ref="W29">VLOOKUP(B29&amp;E29,CHOOSE({1,2},BGCO2411!$B$5:$B$222&amp;BGCO2411!$E$5:$E$222,BGCO2411!$Q$5:$Q$222),2,0)</f>
        <v>108.78102</v>
      </c>
      <c r="X29" s="54">
        <f t="array" ref="X29">VLOOKUP(B29&amp;E29,CHOOSE({1,2},BGCO2411!$B$5:$B$216&amp;BGCO2411!$E$5:$E$216,BGCO2411!$AB$5:$AB$216),2,0)</f>
        <v>2.1451126567429424E-2</v>
      </c>
      <c r="Y29" s="54">
        <f t="shared" si="2"/>
        <v>1.3665067674490938E-3</v>
      </c>
      <c r="Z29" s="55">
        <f t="shared" si="1"/>
        <v>2.9323410614937522E-5</v>
      </c>
      <c r="AB29" s="61"/>
      <c r="AC29" s="62"/>
      <c r="AD29" s="67"/>
    </row>
    <row r="30" spans="2:30">
      <c r="B30" s="44">
        <v>5</v>
      </c>
      <c r="C30" s="45">
        <v>42702</v>
      </c>
      <c r="D30" s="44" t="s">
        <v>95</v>
      </c>
      <c r="E30" s="44" t="s">
        <v>96</v>
      </c>
      <c r="F30" s="46" t="s">
        <v>44</v>
      </c>
      <c r="G30" s="44">
        <v>2.75</v>
      </c>
      <c r="H30" s="44" t="s">
        <v>97</v>
      </c>
      <c r="I30" s="47">
        <v>26915016</v>
      </c>
      <c r="J30" s="48">
        <v>42620</v>
      </c>
      <c r="K30" s="48">
        <v>42801</v>
      </c>
      <c r="L30" s="44">
        <v>0</v>
      </c>
      <c r="M30" s="44">
        <v>0.54696</v>
      </c>
      <c r="N30" s="49">
        <v>82</v>
      </c>
      <c r="O30" s="44">
        <v>0.62292999999999998</v>
      </c>
      <c r="P30" s="44">
        <v>112.01</v>
      </c>
      <c r="Q30" s="44">
        <v>112.63293</v>
      </c>
      <c r="R30" s="44">
        <v>100.6206</v>
      </c>
      <c r="S30" s="44">
        <v>7.7734800000000002</v>
      </c>
      <c r="T30" s="44">
        <v>1.1299999999999999</v>
      </c>
      <c r="U30" s="50">
        <v>30315170640.053001</v>
      </c>
      <c r="V30" s="52">
        <f t="shared" si="0"/>
        <v>2.1734266493251334E-2</v>
      </c>
      <c r="W30" s="53">
        <f t="array" ref="W30">VLOOKUP(B30&amp;E30,CHOOSE({1,2},BGCO2411!$B$5:$B$222&amp;BGCO2411!$E$5:$E$222,BGCO2411!$Q$5:$Q$222),2,0)</f>
        <v>112.45014</v>
      </c>
      <c r="X30" s="54">
        <f t="array" ref="X30">VLOOKUP(B30&amp;E30,CHOOSE({1,2},BGCO2411!$B$5:$B$216&amp;BGCO2411!$E$5:$E$216,BGCO2411!$AB$5:$AB$216),2,0)</f>
        <v>2.1721012395289764E-2</v>
      </c>
      <c r="Y30" s="54">
        <f t="shared" si="2"/>
        <v>1.625520430654781E-3</v>
      </c>
      <c r="Z30" s="55">
        <f t="shared" si="1"/>
        <v>3.5329494230075688E-5</v>
      </c>
      <c r="AB30" s="61" t="s">
        <v>98</v>
      </c>
      <c r="AC30" s="61"/>
      <c r="AD30" s="71">
        <f>AD26/AD28-1</f>
        <v>1.0145839191346706E-3</v>
      </c>
    </row>
    <row r="31" spans="2:30">
      <c r="B31" s="44">
        <v>5</v>
      </c>
      <c r="C31" s="45">
        <v>42702</v>
      </c>
      <c r="D31" s="44">
        <v>3088069</v>
      </c>
      <c r="E31" s="44" t="s">
        <v>99</v>
      </c>
      <c r="F31" s="46" t="s">
        <v>44</v>
      </c>
      <c r="G31" s="44">
        <v>5</v>
      </c>
      <c r="H31" s="44" t="s">
        <v>100</v>
      </c>
      <c r="I31" s="47">
        <v>35076458</v>
      </c>
      <c r="J31" s="48">
        <v>42620</v>
      </c>
      <c r="K31" s="48">
        <v>42801</v>
      </c>
      <c r="L31" s="44">
        <v>0</v>
      </c>
      <c r="M31" s="44">
        <v>0.54696</v>
      </c>
      <c r="N31" s="49">
        <v>82</v>
      </c>
      <c r="O31" s="44">
        <v>1.1326000000000001</v>
      </c>
      <c r="P31" s="44">
        <v>129.77000000000001</v>
      </c>
      <c r="Q31" s="44">
        <v>130.90260000000001</v>
      </c>
      <c r="R31" s="44">
        <v>101.12495</v>
      </c>
      <c r="S31" s="44">
        <v>8.2734799999999993</v>
      </c>
      <c r="T31" s="44">
        <v>1.21</v>
      </c>
      <c r="U31" s="50">
        <v>45915994347.153</v>
      </c>
      <c r="V31" s="52">
        <f t="shared" si="0"/>
        <v>3.2919176648972356E-2</v>
      </c>
      <c r="W31" s="53">
        <f t="array" ref="W31">VLOOKUP(B31&amp;E31,CHOOSE({1,2},BGCO2411!$B$5:$B$222&amp;BGCO2411!$E$5:$E$222,BGCO2411!$Q$5:$Q$222),2,0)</f>
        <v>130.68116000000001</v>
      </c>
      <c r="X31" s="54">
        <f t="array" ref="X31">VLOOKUP(B31&amp;E31,CHOOSE({1,2},BGCO2411!$B$5:$B$216&amp;BGCO2411!$E$5:$E$216,BGCO2411!$AB$5:$AB$216),2,0)</f>
        <v>3.2896836897926829E-2</v>
      </c>
      <c r="Y31" s="54">
        <f t="shared" si="2"/>
        <v>1.694505925720291E-3</v>
      </c>
      <c r="Z31" s="55">
        <f t="shared" si="1"/>
        <v>5.578173990151669E-5</v>
      </c>
      <c r="AB31" s="61" t="s">
        <v>101</v>
      </c>
      <c r="AC31" s="61"/>
      <c r="AD31" s="72">
        <f>Z56</f>
        <v>1.0149212376868646E-3</v>
      </c>
    </row>
    <row r="32" spans="2:30">
      <c r="B32" s="44">
        <v>5</v>
      </c>
      <c r="C32" s="45">
        <v>42702</v>
      </c>
      <c r="D32" s="44" t="s">
        <v>102</v>
      </c>
      <c r="E32" s="44" t="s">
        <v>103</v>
      </c>
      <c r="F32" s="46" t="s">
        <v>44</v>
      </c>
      <c r="G32" s="44">
        <v>2</v>
      </c>
      <c r="H32" s="44" t="s">
        <v>100</v>
      </c>
      <c r="I32" s="47">
        <v>25443304</v>
      </c>
      <c r="J32" s="48">
        <v>42620</v>
      </c>
      <c r="K32" s="48">
        <v>42801</v>
      </c>
      <c r="L32" s="44">
        <v>0</v>
      </c>
      <c r="M32" s="44">
        <v>0.54696</v>
      </c>
      <c r="N32" s="49">
        <v>82</v>
      </c>
      <c r="O32" s="44">
        <v>0.45304</v>
      </c>
      <c r="P32" s="44">
        <v>105.98</v>
      </c>
      <c r="Q32" s="44">
        <v>106.43304000000001</v>
      </c>
      <c r="R32" s="44">
        <v>100.45180999999999</v>
      </c>
      <c r="S32" s="44">
        <v>8.7734799999999993</v>
      </c>
      <c r="T32" s="44">
        <v>1.28</v>
      </c>
      <c r="U32" s="50">
        <v>27080081586.271999</v>
      </c>
      <c r="V32" s="52">
        <f t="shared" si="0"/>
        <v>1.9414890215969934E-2</v>
      </c>
      <c r="W32" s="53">
        <f t="array" ref="W32">VLOOKUP(B32&amp;E32,CHOOSE({1,2},BGCO2411!$B$5:$B$222&amp;BGCO2411!$E$5:$E$222,BGCO2411!$Q$5:$Q$222),2,0)</f>
        <v>106.24646</v>
      </c>
      <c r="X32" s="54">
        <f t="array" ref="X32">VLOOKUP(B32&amp;E32,CHOOSE({1,2},BGCO2411!$B$5:$B$216&amp;BGCO2411!$E$5:$E$216,BGCO2411!$AB$5:$AB$216),2,0)</f>
        <v>1.9400522221517138E-2</v>
      </c>
      <c r="Y32" s="54">
        <f t="shared" si="2"/>
        <v>1.7561055681289961E-3</v>
      </c>
      <c r="Z32" s="55">
        <f t="shared" si="1"/>
        <v>3.4094596812877969E-5</v>
      </c>
      <c r="AB32" s="61"/>
      <c r="AC32" s="62"/>
      <c r="AD32" s="67"/>
    </row>
    <row r="33" spans="2:30">
      <c r="B33" s="44">
        <v>5</v>
      </c>
      <c r="C33" s="45">
        <v>42702</v>
      </c>
      <c r="D33" s="44" t="s">
        <v>104</v>
      </c>
      <c r="E33" s="44" t="s">
        <v>105</v>
      </c>
      <c r="F33" s="46" t="s">
        <v>44</v>
      </c>
      <c r="G33" s="44">
        <v>1.5</v>
      </c>
      <c r="H33" s="44" t="s">
        <v>106</v>
      </c>
      <c r="I33" s="47">
        <v>19453285</v>
      </c>
      <c r="J33" s="48">
        <v>42573</v>
      </c>
      <c r="K33" s="48">
        <v>42757</v>
      </c>
      <c r="L33" s="44">
        <v>0</v>
      </c>
      <c r="M33" s="44">
        <v>0.29891000000000001</v>
      </c>
      <c r="N33" s="49">
        <v>129</v>
      </c>
      <c r="O33" s="44">
        <v>0.52581999999999995</v>
      </c>
      <c r="P33" s="44">
        <v>100.81</v>
      </c>
      <c r="Q33" s="44">
        <v>101.33582</v>
      </c>
      <c r="R33" s="44">
        <v>100.52522999999999</v>
      </c>
      <c r="S33" s="44">
        <v>9.6494599999999995</v>
      </c>
      <c r="T33" s="44">
        <v>1.41</v>
      </c>
      <c r="U33" s="50">
        <v>19713144941.313</v>
      </c>
      <c r="V33" s="52">
        <f t="shared" si="0"/>
        <v>1.4133212399223926E-2</v>
      </c>
      <c r="W33" s="53">
        <f t="array" ref="W33">VLOOKUP(B33&amp;E33,CHOOSE({1,2},BGCO2411!$B$5:$B$222&amp;BGCO2411!$E$5:$E$222,BGCO2411!$Q$5:$Q$222),2,0)</f>
        <v>101.11359</v>
      </c>
      <c r="X33" s="54">
        <f t="array" ref="X33">VLOOKUP(B33&amp;E33,CHOOSE({1,2},BGCO2411!$B$5:$B$216&amp;BGCO2411!$E$5:$E$216,BGCO2411!$AB$5:$AB$216),2,0)</f>
        <v>1.4116528016826193E-2</v>
      </c>
      <c r="Y33" s="54">
        <f t="shared" si="2"/>
        <v>2.1978252379328822E-3</v>
      </c>
      <c r="Z33" s="55">
        <f t="shared" si="1"/>
        <v>3.1062330904080282E-5</v>
      </c>
      <c r="AB33" s="61" t="s">
        <v>107</v>
      </c>
      <c r="AC33" s="61"/>
      <c r="AD33" s="73">
        <f>AD30-AD31</f>
        <v>-3.373185521939482E-7</v>
      </c>
    </row>
    <row r="34" spans="2:30">
      <c r="B34" s="44">
        <v>5</v>
      </c>
      <c r="C34" s="45">
        <v>42702</v>
      </c>
      <c r="D34" s="44" t="s">
        <v>108</v>
      </c>
      <c r="E34" s="44" t="s">
        <v>109</v>
      </c>
      <c r="F34" s="46" t="s">
        <v>44</v>
      </c>
      <c r="G34" s="44">
        <v>4.25</v>
      </c>
      <c r="H34" s="44" t="s">
        <v>110</v>
      </c>
      <c r="I34" s="47">
        <v>31004407</v>
      </c>
      <c r="J34" s="48">
        <v>42528</v>
      </c>
      <c r="K34" s="48">
        <v>42711</v>
      </c>
      <c r="L34" s="44">
        <v>0</v>
      </c>
      <c r="M34" s="44">
        <v>4.9180000000000001E-2</v>
      </c>
      <c r="N34" s="49">
        <v>174</v>
      </c>
      <c r="O34" s="44">
        <v>2.0204900000000001</v>
      </c>
      <c r="P34" s="44">
        <v>127.53</v>
      </c>
      <c r="Q34" s="44">
        <v>129.55049</v>
      </c>
      <c r="R34" s="44">
        <v>102.01944</v>
      </c>
      <c r="S34" s="44">
        <v>11.02459</v>
      </c>
      <c r="T34" s="44">
        <v>1.53</v>
      </c>
      <c r="U34" s="50">
        <v>40166361749.190002</v>
      </c>
      <c r="V34" s="52">
        <f t="shared" si="0"/>
        <v>2.8797014560354328E-2</v>
      </c>
      <c r="W34" s="53">
        <f t="array" ref="W34">VLOOKUP(B34&amp;E34,CHOOSE({1,2},BGCO2411!$B$5:$B$222&amp;BGCO2411!$E$5:$E$222,BGCO2411!$Q$5:$Q$222),2,0)</f>
        <v>129.28566000000001</v>
      </c>
      <c r="X34" s="54">
        <f t="array" ref="X34">VLOOKUP(B34&amp;E34,CHOOSE({1,2},BGCO2411!$B$5:$B$216&amp;BGCO2411!$E$5:$E$216,BGCO2411!$AB$5:$AB$216),2,0)</f>
        <v>2.8767306445699817E-2</v>
      </c>
      <c r="Y34" s="54">
        <f t="shared" si="2"/>
        <v>2.0484096998847345E-3</v>
      </c>
      <c r="Z34" s="55">
        <f t="shared" si="1"/>
        <v>5.8988083953151741E-5</v>
      </c>
    </row>
    <row r="35" spans="2:30">
      <c r="B35" s="44">
        <v>5</v>
      </c>
      <c r="C35" s="45">
        <v>42702</v>
      </c>
      <c r="D35" s="44">
        <v>240419</v>
      </c>
      <c r="E35" s="44" t="s">
        <v>111</v>
      </c>
      <c r="F35" s="46" t="s">
        <v>44</v>
      </c>
      <c r="G35" s="44">
        <v>6</v>
      </c>
      <c r="H35" s="44">
        <v>2028</v>
      </c>
      <c r="I35" s="47">
        <v>19027662</v>
      </c>
      <c r="J35" s="48">
        <v>42528</v>
      </c>
      <c r="K35" s="48">
        <v>42711</v>
      </c>
      <c r="L35" s="44">
        <v>0</v>
      </c>
      <c r="M35" s="44">
        <v>4.9180000000000001E-2</v>
      </c>
      <c r="N35" s="49">
        <v>174</v>
      </c>
      <c r="O35" s="44">
        <v>2.8524600000000002</v>
      </c>
      <c r="P35" s="44">
        <v>148.71</v>
      </c>
      <c r="Q35" s="44">
        <v>151.56245999999999</v>
      </c>
      <c r="R35" s="44">
        <v>102.85038</v>
      </c>
      <c r="S35" s="44">
        <v>12.02459</v>
      </c>
      <c r="T35" s="44">
        <v>1.55</v>
      </c>
      <c r="U35" s="50">
        <v>28838792420.528</v>
      </c>
      <c r="V35" s="52">
        <f t="shared" si="0"/>
        <v>2.0675786630182609E-2</v>
      </c>
      <c r="W35" s="53">
        <f t="array" ref="W35">VLOOKUP(B35&amp;E35,CHOOSE({1,2},BGCO2411!$B$5:$B$222&amp;BGCO2411!$E$5:$E$222,BGCO2411!$Q$5:$Q$222),2,0)</f>
        <v>151.25327999999999</v>
      </c>
      <c r="X35" s="54">
        <f t="array" ref="X35">VLOOKUP(B35&amp;E35,CHOOSE({1,2},BGCO2411!$B$5:$B$216&amp;BGCO2411!$E$5:$E$216,BGCO2411!$AB$5:$AB$216),2,0)</f>
        <v>2.0654546012822118E-2</v>
      </c>
      <c r="Y35" s="54">
        <f t="shared" si="2"/>
        <v>2.0441209605503996E-3</v>
      </c>
      <c r="Z35" s="55">
        <f t="shared" si="1"/>
        <v>4.2263808826623982E-5</v>
      </c>
    </row>
    <row r="36" spans="2:30">
      <c r="B36" s="44">
        <v>5</v>
      </c>
      <c r="C36" s="45">
        <v>42702</v>
      </c>
      <c r="D36" s="44" t="s">
        <v>112</v>
      </c>
      <c r="E36" s="44" t="s">
        <v>113</v>
      </c>
      <c r="F36" s="46" t="s">
        <v>44</v>
      </c>
      <c r="G36" s="44">
        <v>4.75</v>
      </c>
      <c r="H36" s="44" t="s">
        <v>114</v>
      </c>
      <c r="I36" s="47">
        <v>33640504</v>
      </c>
      <c r="J36" s="48">
        <v>42528</v>
      </c>
      <c r="K36" s="48">
        <v>42711</v>
      </c>
      <c r="L36" s="44">
        <v>0</v>
      </c>
      <c r="M36" s="44">
        <v>4.9180000000000001E-2</v>
      </c>
      <c r="N36" s="49">
        <v>174</v>
      </c>
      <c r="O36" s="44">
        <v>2.2582</v>
      </c>
      <c r="P36" s="44">
        <v>137.83000000000001</v>
      </c>
      <c r="Q36" s="44">
        <v>140.0882</v>
      </c>
      <c r="R36" s="44">
        <v>102.25689</v>
      </c>
      <c r="S36" s="44">
        <v>14.02459</v>
      </c>
      <c r="T36" s="44">
        <v>1.71</v>
      </c>
      <c r="U36" s="50">
        <v>47126375421.560997</v>
      </c>
      <c r="V36" s="52">
        <f t="shared" si="0"/>
        <v>3.3786951570707886E-2</v>
      </c>
      <c r="W36" s="53">
        <f t="array" ref="W36">VLOOKUP(B36&amp;E36,CHOOSE({1,2},BGCO2411!$B$5:$B$222&amp;BGCO2411!$E$5:$E$222,BGCO2411!$Q$5:$Q$222),2,0)</f>
        <v>139.96925999999999</v>
      </c>
      <c r="X36" s="54">
        <f t="array" ref="X36">VLOOKUP(B36&amp;E36,CHOOSE({1,2},BGCO2411!$B$5:$B$216&amp;BGCO2411!$E$5:$E$216,BGCO2411!$AB$5:$AB$216),2,0)</f>
        <v>3.3792521230331281E-2</v>
      </c>
      <c r="Y36" s="54">
        <f t="shared" si="2"/>
        <v>8.4975801115194649E-4</v>
      </c>
      <c r="Z36" s="55">
        <f t="shared" si="1"/>
        <v>2.8710732769611869E-5</v>
      </c>
    </row>
    <row r="37" spans="2:30">
      <c r="B37" s="44">
        <v>5</v>
      </c>
      <c r="C37" s="45">
        <v>42702</v>
      </c>
      <c r="D37" s="44">
        <v>489308</v>
      </c>
      <c r="E37" s="44" t="s">
        <v>115</v>
      </c>
      <c r="F37" s="46" t="s">
        <v>44</v>
      </c>
      <c r="G37" s="44">
        <v>4.25</v>
      </c>
      <c r="H37" s="44" t="s">
        <v>116</v>
      </c>
      <c r="I37" s="47">
        <v>35440462</v>
      </c>
      <c r="J37" s="48">
        <v>42528</v>
      </c>
      <c r="K37" s="48">
        <v>42711</v>
      </c>
      <c r="L37" s="44">
        <v>0</v>
      </c>
      <c r="M37" s="44">
        <v>4.9180000000000001E-2</v>
      </c>
      <c r="N37" s="49">
        <v>174</v>
      </c>
      <c r="O37" s="44">
        <v>2.0204900000000001</v>
      </c>
      <c r="P37" s="44">
        <v>132.97999999999999</v>
      </c>
      <c r="Q37" s="44">
        <v>135.00049000000001</v>
      </c>
      <c r="R37" s="44">
        <v>102.01944</v>
      </c>
      <c r="S37" s="44">
        <v>15.52459</v>
      </c>
      <c r="T37" s="44">
        <v>1.8</v>
      </c>
      <c r="U37" s="50">
        <v>47844797997.353996</v>
      </c>
      <c r="V37" s="52">
        <f t="shared" si="0"/>
        <v>3.430202001292286E-2</v>
      </c>
      <c r="W37" s="53">
        <f t="array" ref="W37">VLOOKUP(B37&amp;E37,CHOOSE({1,2},BGCO2411!$B$5:$B$222&amp;BGCO2411!$E$5:$E$222,BGCO2411!$Q$5:$Q$222),2,0)</f>
        <v>134.88566</v>
      </c>
      <c r="X37" s="54">
        <f t="array" ref="X37">VLOOKUP(B37&amp;E37,CHOOSE({1,2},BGCO2411!$B$5:$B$216&amp;BGCO2411!$E$5:$E$216,BGCO2411!$AB$5:$AB$216),2,0)</f>
        <v>3.4307618347847131E-2</v>
      </c>
      <c r="Y37" s="54">
        <f t="shared" si="2"/>
        <v>8.5131362370183261E-4</v>
      </c>
      <c r="Z37" s="55">
        <f t="shared" si="1"/>
        <v>2.9201776957494144E-5</v>
      </c>
    </row>
    <row r="38" spans="2:30">
      <c r="B38" s="44">
        <v>5</v>
      </c>
      <c r="C38" s="45">
        <v>42702</v>
      </c>
      <c r="D38" s="44" t="s">
        <v>117</v>
      </c>
      <c r="E38" s="44" t="s">
        <v>118</v>
      </c>
      <c r="F38" s="46" t="s">
        <v>44</v>
      </c>
      <c r="G38" s="44">
        <v>4.5</v>
      </c>
      <c r="H38" s="44" t="s">
        <v>119</v>
      </c>
      <c r="I38" s="47">
        <v>31783830</v>
      </c>
      <c r="J38" s="48">
        <v>42620</v>
      </c>
      <c r="K38" s="48">
        <v>42801</v>
      </c>
      <c r="L38" s="44">
        <v>0</v>
      </c>
      <c r="M38" s="44">
        <v>0.54696</v>
      </c>
      <c r="N38" s="49">
        <v>82</v>
      </c>
      <c r="O38" s="44">
        <v>1.0193399999999999</v>
      </c>
      <c r="P38" s="44">
        <v>139.1</v>
      </c>
      <c r="Q38" s="44">
        <v>140.11933999999999</v>
      </c>
      <c r="R38" s="44">
        <v>101.01314000000001</v>
      </c>
      <c r="S38" s="44">
        <v>17.773479999999999</v>
      </c>
      <c r="T38" s="44">
        <v>1.9</v>
      </c>
      <c r="U38" s="50">
        <v>44535291874.474998</v>
      </c>
      <c r="V38" s="52">
        <f t="shared" si="0"/>
        <v>3.1929290896872159E-2</v>
      </c>
      <c r="W38" s="53">
        <f t="array" ref="W38">VLOOKUP(B38&amp;E38,CHOOSE({1,2},BGCO2411!$B$5:$B$222&amp;BGCO2411!$E$5:$E$222,BGCO2411!$Q$5:$Q$222),2,0)</f>
        <v>139.99204</v>
      </c>
      <c r="X38" s="54">
        <f t="array" ref="X38">VLOOKUP(B38&amp;E38,CHOOSE({1,2},BGCO2411!$B$5:$B$216&amp;BGCO2411!$E$5:$E$216,BGCO2411!$AB$5:$AB$216),2,0)</f>
        <v>3.1932653781231897E-2</v>
      </c>
      <c r="Y38" s="54">
        <f t="shared" si="2"/>
        <v>9.0933741661314293E-4</v>
      </c>
      <c r="Z38" s="55">
        <f t="shared" si="1"/>
        <v>2.9034498898451272E-5</v>
      </c>
    </row>
    <row r="39" spans="2:30">
      <c r="B39" s="44">
        <v>5</v>
      </c>
      <c r="C39" s="45">
        <v>42702</v>
      </c>
      <c r="D39" s="44">
        <v>3245239</v>
      </c>
      <c r="E39" s="44" t="s">
        <v>120</v>
      </c>
      <c r="F39" s="46" t="s">
        <v>44</v>
      </c>
      <c r="G39" s="44">
        <v>4.25</v>
      </c>
      <c r="H39" s="44" t="s">
        <v>121</v>
      </c>
      <c r="I39" s="47">
        <v>29761912</v>
      </c>
      <c r="J39" s="48">
        <v>42620</v>
      </c>
      <c r="K39" s="48">
        <v>42801</v>
      </c>
      <c r="L39" s="44">
        <v>0</v>
      </c>
      <c r="M39" s="44">
        <v>0.54696</v>
      </c>
      <c r="N39" s="49">
        <v>82</v>
      </c>
      <c r="O39" s="44">
        <v>0.96270999999999995</v>
      </c>
      <c r="P39" s="44">
        <v>136.75</v>
      </c>
      <c r="Q39" s="44">
        <v>137.71270999999999</v>
      </c>
      <c r="R39" s="44">
        <v>100.95717</v>
      </c>
      <c r="S39" s="44">
        <v>19.273479999999999</v>
      </c>
      <c r="T39" s="44">
        <v>1.95</v>
      </c>
      <c r="U39" s="50">
        <v>40985934724.419998</v>
      </c>
      <c r="V39" s="52">
        <f t="shared" si="0"/>
        <v>2.9384602130479397E-2</v>
      </c>
      <c r="W39" s="53">
        <f t="array" ref="W39">VLOOKUP(B39&amp;E39,CHOOSE({1,2},BGCO2411!$B$5:$B$222&amp;BGCO2411!$E$5:$E$222,BGCO2411!$Q$5:$Q$222),2,0)</f>
        <v>137.57749000000001</v>
      </c>
      <c r="X39" s="54">
        <f t="array" ref="X39">VLOOKUP(B39&amp;E39,CHOOSE({1,2},BGCO2411!$B$5:$B$216&amp;BGCO2411!$E$5:$E$216,BGCO2411!$AB$5:$AB$216),2,0)</f>
        <v>2.9385536617494719E-2</v>
      </c>
      <c r="Y39" s="54">
        <f t="shared" si="2"/>
        <v>9.8286427525295927E-4</v>
      </c>
      <c r="Z39" s="55">
        <f t="shared" si="1"/>
        <v>2.8881075676570194E-5</v>
      </c>
    </row>
    <row r="40" spans="2:30">
      <c r="B40" s="44">
        <v>5</v>
      </c>
      <c r="C40" s="45">
        <v>42702</v>
      </c>
      <c r="D40" s="44" t="s">
        <v>122</v>
      </c>
      <c r="E40" s="44" t="s">
        <v>123</v>
      </c>
      <c r="F40" s="46" t="s">
        <v>44</v>
      </c>
      <c r="G40" s="44">
        <v>1.75</v>
      </c>
      <c r="H40" s="44" t="s">
        <v>124</v>
      </c>
      <c r="I40" s="47">
        <v>2711090</v>
      </c>
      <c r="J40" s="48">
        <v>42683</v>
      </c>
      <c r="K40" s="48">
        <v>42801</v>
      </c>
      <c r="L40" s="44">
        <v>0</v>
      </c>
      <c r="M40" s="44">
        <v>0.54696</v>
      </c>
      <c r="N40" s="49">
        <v>19</v>
      </c>
      <c r="O40" s="44">
        <v>9.1850000000000001E-2</v>
      </c>
      <c r="P40" s="44">
        <v>95.28</v>
      </c>
      <c r="Q40" s="44">
        <v>95.371849999999995</v>
      </c>
      <c r="R40" s="44">
        <v>100.09235</v>
      </c>
      <c r="S40" s="44">
        <v>20.773479999999999</v>
      </c>
      <c r="T40" s="44">
        <v>2.0299999999999998</v>
      </c>
      <c r="U40" s="50">
        <v>2585616710.6329999</v>
      </c>
      <c r="V40" s="52">
        <f t="shared" si="0"/>
        <v>1.8537412606232748E-3</v>
      </c>
      <c r="W40" s="53">
        <f t="array" ref="W40">VLOOKUP(B40&amp;E40,CHOOSE({1,2},BGCO2411!$B$5:$B$222&amp;BGCO2411!$E$5:$E$222,BGCO2411!$Q$5:$Q$222),2,0)</f>
        <v>95.277349999999998</v>
      </c>
      <c r="X40" s="54">
        <f t="array" ref="X40">VLOOKUP(B40&amp;E40,CHOOSE({1,2},BGCO2411!$B$5:$B$216&amp;BGCO2411!$E$5:$E$216,BGCO2411!$AB$5:$AB$216),2,0)</f>
        <v>1.8537835479624865E-3</v>
      </c>
      <c r="Y40" s="54">
        <f t="shared" si="2"/>
        <v>9.9184118785844433E-4</v>
      </c>
      <c r="Z40" s="55">
        <f t="shared" si="1"/>
        <v>1.8386169339187988E-6</v>
      </c>
    </row>
    <row r="41" spans="2:30">
      <c r="B41" s="44">
        <v>5</v>
      </c>
      <c r="C41" s="45">
        <v>42702</v>
      </c>
      <c r="D41" s="44" t="s">
        <v>125</v>
      </c>
      <c r="E41" s="44" t="s">
        <v>126</v>
      </c>
      <c r="F41" s="46" t="s">
        <v>44</v>
      </c>
      <c r="G41" s="44">
        <v>4.75</v>
      </c>
      <c r="H41" s="44" t="s">
        <v>127</v>
      </c>
      <c r="I41" s="47">
        <v>25201400</v>
      </c>
      <c r="J41" s="48">
        <v>42528</v>
      </c>
      <c r="K41" s="48">
        <v>42711</v>
      </c>
      <c r="L41" s="44">
        <v>0</v>
      </c>
      <c r="M41" s="44">
        <v>4.9180000000000001E-2</v>
      </c>
      <c r="N41" s="49">
        <v>174</v>
      </c>
      <c r="O41" s="44">
        <v>2.2582</v>
      </c>
      <c r="P41" s="44">
        <v>148.88999999999999</v>
      </c>
      <c r="Q41" s="44">
        <v>151.1482</v>
      </c>
      <c r="R41" s="44">
        <v>102.25689</v>
      </c>
      <c r="S41" s="44">
        <v>22.02459</v>
      </c>
      <c r="T41" s="44">
        <v>2</v>
      </c>
      <c r="U41" s="50">
        <v>38091461648.525002</v>
      </c>
      <c r="V41" s="52">
        <f t="shared" si="0"/>
        <v>2.7309428286465938E-2</v>
      </c>
      <c r="W41" s="53">
        <f t="array" ref="W41">VLOOKUP(B41&amp;E41,CHOOSE({1,2},BGCO2411!$B$5:$B$222&amp;BGCO2411!$E$5:$E$222,BGCO2411!$Q$5:$Q$222),2,0)</f>
        <v>150.99925999999999</v>
      </c>
      <c r="X41" s="54">
        <f t="array" ref="X41">VLOOKUP(B41&amp;E41,CHOOSE({1,2},BGCO2411!$B$5:$B$216&amp;BGCO2411!$E$5:$E$216,BGCO2411!$AB$5:$AB$216),2,0)</f>
        <v>2.7310202542373915E-2</v>
      </c>
      <c r="Y41" s="54">
        <f t="shared" si="2"/>
        <v>9.8636244972327702E-4</v>
      </c>
      <c r="Z41" s="55">
        <f t="shared" si="1"/>
        <v>2.6936994585180697E-5</v>
      </c>
    </row>
    <row r="42" spans="2:30">
      <c r="B42" s="44">
        <v>5</v>
      </c>
      <c r="C42" s="45">
        <v>42702</v>
      </c>
      <c r="D42" s="44" t="s">
        <v>128</v>
      </c>
      <c r="E42" s="44" t="s">
        <v>129</v>
      </c>
      <c r="F42" s="46" t="s">
        <v>44</v>
      </c>
      <c r="G42" s="44">
        <v>4.25</v>
      </c>
      <c r="H42" s="44" t="s">
        <v>130</v>
      </c>
      <c r="I42" s="47">
        <v>22765628</v>
      </c>
      <c r="J42" s="48">
        <v>42620</v>
      </c>
      <c r="K42" s="48">
        <v>42801</v>
      </c>
      <c r="L42" s="44">
        <v>0</v>
      </c>
      <c r="M42" s="44">
        <v>0.54696</v>
      </c>
      <c r="N42" s="49">
        <v>82</v>
      </c>
      <c r="O42" s="44">
        <v>0.96270999999999995</v>
      </c>
      <c r="P42" s="44">
        <v>140.46</v>
      </c>
      <c r="Q42" s="44">
        <v>141.42271</v>
      </c>
      <c r="R42" s="44">
        <v>100.95717</v>
      </c>
      <c r="S42" s="44">
        <v>22.773479999999999</v>
      </c>
      <c r="T42" s="44">
        <v>2.02</v>
      </c>
      <c r="U42" s="50">
        <v>32195767424.655998</v>
      </c>
      <c r="V42" s="52">
        <f t="shared" si="0"/>
        <v>2.3082548255152761E-2</v>
      </c>
      <c r="W42" s="53">
        <f t="array" ref="W42">VLOOKUP(B42&amp;E42,CHOOSE({1,2},BGCO2411!$B$5:$B$222&amp;BGCO2411!$E$5:$E$222,BGCO2411!$Q$5:$Q$222),2,0)</f>
        <v>141.27749</v>
      </c>
      <c r="X42" s="54">
        <f t="array" ref="X42">VLOOKUP(B42&amp;E42,CHOOSE({1,2},BGCO2411!$B$5:$B$216&amp;BGCO2411!$E$5:$E$216,BGCO2411!$AB$5:$AB$216),2,0)</f>
        <v>2.3082243682517777E-2</v>
      </c>
      <c r="Y42" s="54">
        <f t="shared" si="2"/>
        <v>1.0279061441422765E-3</v>
      </c>
      <c r="Z42" s="55">
        <f t="shared" si="1"/>
        <v>2.3726693173932109E-5</v>
      </c>
    </row>
    <row r="43" spans="2:30">
      <c r="B43" s="44">
        <v>5</v>
      </c>
      <c r="C43" s="45">
        <v>42702</v>
      </c>
      <c r="D43" s="44" t="s">
        <v>131</v>
      </c>
      <c r="E43" s="44" t="s">
        <v>132</v>
      </c>
      <c r="F43" s="46" t="s">
        <v>44</v>
      </c>
      <c r="G43" s="44">
        <v>4.25</v>
      </c>
      <c r="H43" s="44" t="s">
        <v>133</v>
      </c>
      <c r="I43" s="47">
        <v>24846140</v>
      </c>
      <c r="J43" s="48">
        <v>42528</v>
      </c>
      <c r="K43" s="48">
        <v>42711</v>
      </c>
      <c r="L43" s="44">
        <v>0</v>
      </c>
      <c r="M43" s="44">
        <v>4.9180000000000001E-2</v>
      </c>
      <c r="N43" s="49">
        <v>174</v>
      </c>
      <c r="O43" s="44">
        <v>2.0204900000000001</v>
      </c>
      <c r="P43" s="44">
        <v>142.07</v>
      </c>
      <c r="Q43" s="44">
        <v>144.09048999999999</v>
      </c>
      <c r="R43" s="44">
        <v>102.01944</v>
      </c>
      <c r="S43" s="44">
        <v>24.02459</v>
      </c>
      <c r="T43" s="44">
        <v>2.0299999999999998</v>
      </c>
      <c r="U43" s="50">
        <v>35800925320.130997</v>
      </c>
      <c r="V43" s="52">
        <f t="shared" si="0"/>
        <v>2.5667243006861597E-2</v>
      </c>
      <c r="W43" s="53">
        <f t="array" ref="W43">VLOOKUP(B43&amp;E43,CHOOSE({1,2},BGCO2411!$B$5:$B$222&amp;BGCO2411!$E$5:$E$222,BGCO2411!$Q$5:$Q$222),2,0)</f>
        <v>143.93566000000001</v>
      </c>
      <c r="X43" s="54">
        <f t="array" ref="X43">VLOOKUP(B43&amp;E43,CHOOSE({1,2},BGCO2411!$B$5:$B$216&amp;BGCO2411!$E$5:$E$216,BGCO2411!$AB$5:$AB$216),2,0)</f>
        <v>2.5665678310276548E-2</v>
      </c>
      <c r="Y43" s="54">
        <f t="shared" si="2"/>
        <v>1.075688957135279E-3</v>
      </c>
      <c r="Z43" s="55">
        <f t="shared" si="1"/>
        <v>2.7609969862588735E-5</v>
      </c>
    </row>
    <row r="44" spans="2:30">
      <c r="B44" s="44">
        <v>5</v>
      </c>
      <c r="C44" s="45">
        <v>42702</v>
      </c>
      <c r="D44" s="44" t="s">
        <v>134</v>
      </c>
      <c r="E44" s="44" t="s">
        <v>135</v>
      </c>
      <c r="F44" s="46" t="s">
        <v>44</v>
      </c>
      <c r="G44" s="44">
        <v>4.5</v>
      </c>
      <c r="H44" s="44" t="s">
        <v>136</v>
      </c>
      <c r="I44" s="47">
        <v>26635466</v>
      </c>
      <c r="J44" s="48">
        <v>42528</v>
      </c>
      <c r="K44" s="48">
        <v>42711</v>
      </c>
      <c r="L44" s="44">
        <v>0</v>
      </c>
      <c r="M44" s="44">
        <v>4.9180000000000001E-2</v>
      </c>
      <c r="N44" s="49">
        <v>174</v>
      </c>
      <c r="O44" s="44">
        <v>2.1393399999999998</v>
      </c>
      <c r="P44" s="44">
        <v>149.84</v>
      </c>
      <c r="Q44" s="44">
        <v>151.97934000000001</v>
      </c>
      <c r="R44" s="44">
        <v>102.13817</v>
      </c>
      <c r="S44" s="44">
        <v>26.02459</v>
      </c>
      <c r="T44" s="44">
        <v>2.0299999999999998</v>
      </c>
      <c r="U44" s="50">
        <v>40480406568.007004</v>
      </c>
      <c r="V44" s="52">
        <f t="shared" si="0"/>
        <v>2.902216697212982E-2</v>
      </c>
      <c r="W44" s="53">
        <f t="array" ref="W44">VLOOKUP(B44&amp;E44,CHOOSE({1,2},BGCO2411!$B$5:$B$222&amp;BGCO2411!$E$5:$E$222,BGCO2411!$Q$5:$Q$222),2,0)</f>
        <v>151.82246000000001</v>
      </c>
      <c r="X44" s="54">
        <f t="array" ref="X44">VLOOKUP(B44&amp;E44,CHOOSE({1,2},BGCO2411!$B$5:$B$216&amp;BGCO2411!$E$5:$E$216,BGCO2411!$AB$5:$AB$216),2,0)</f>
        <v>2.9021626498172939E-2</v>
      </c>
      <c r="Y44" s="54">
        <f t="shared" si="2"/>
        <v>1.0333121989987148E-3</v>
      </c>
      <c r="Z44" s="55">
        <f t="shared" si="1"/>
        <v>2.9988959173679337E-5</v>
      </c>
    </row>
    <row r="45" spans="2:30">
      <c r="B45" s="44">
        <v>5</v>
      </c>
      <c r="C45" s="45">
        <v>42702</v>
      </c>
      <c r="D45" s="44" t="s">
        <v>137</v>
      </c>
      <c r="E45" s="44" t="s">
        <v>138</v>
      </c>
      <c r="F45" s="46" t="s">
        <v>44</v>
      </c>
      <c r="G45" s="44">
        <v>3.25</v>
      </c>
      <c r="H45" s="44" t="s">
        <v>139</v>
      </c>
      <c r="I45" s="47">
        <v>27343680</v>
      </c>
      <c r="J45" s="48">
        <v>42573</v>
      </c>
      <c r="K45" s="48">
        <v>42757</v>
      </c>
      <c r="L45" s="44">
        <v>0</v>
      </c>
      <c r="M45" s="44">
        <v>0.29891000000000001</v>
      </c>
      <c r="N45" s="49">
        <v>129</v>
      </c>
      <c r="O45" s="44">
        <v>1.13927</v>
      </c>
      <c r="P45" s="44">
        <v>124.74</v>
      </c>
      <c r="Q45" s="44">
        <v>125.87927000000001</v>
      </c>
      <c r="R45" s="44">
        <v>101.13652</v>
      </c>
      <c r="S45" s="44">
        <v>27.149460000000001</v>
      </c>
      <c r="T45" s="44">
        <v>2.06</v>
      </c>
      <c r="U45" s="50">
        <v>34420023764.609001</v>
      </c>
      <c r="V45" s="52">
        <f t="shared" si="0"/>
        <v>2.467721452359762E-2</v>
      </c>
      <c r="W45" s="53">
        <f t="array" ref="W45">VLOOKUP(B45&amp;E45,CHOOSE({1,2},BGCO2411!$B$5:$B$222&amp;BGCO2411!$E$5:$E$222,BGCO2411!$Q$5:$Q$222),2,0)</f>
        <v>125.74276999999999</v>
      </c>
      <c r="X45" s="54">
        <f t="array" ref="X45">VLOOKUP(B45&amp;E45,CHOOSE({1,2},BGCO2411!$B$5:$B$216&amp;BGCO2411!$E$5:$E$216,BGCO2411!$AB$5:$AB$216),2,0)</f>
        <v>2.4675469233375238E-2</v>
      </c>
      <c r="Y45" s="54">
        <f t="shared" si="2"/>
        <v>1.0855494912351826E-3</v>
      </c>
      <c r="Z45" s="55">
        <f t="shared" si="1"/>
        <v>2.6788337671192855E-5</v>
      </c>
    </row>
    <row r="46" spans="2:30">
      <c r="B46" s="44">
        <v>5</v>
      </c>
      <c r="C46" s="45">
        <v>42702</v>
      </c>
      <c r="D46" s="44" t="s">
        <v>140</v>
      </c>
      <c r="E46" s="44" t="s">
        <v>141</v>
      </c>
      <c r="F46" s="46" t="s">
        <v>44</v>
      </c>
      <c r="G46" s="44">
        <v>3.5</v>
      </c>
      <c r="H46" s="44" t="s">
        <v>142</v>
      </c>
      <c r="I46" s="47">
        <v>27622736</v>
      </c>
      <c r="J46" s="48">
        <v>42573</v>
      </c>
      <c r="K46" s="48">
        <v>42757</v>
      </c>
      <c r="L46" s="44">
        <v>0</v>
      </c>
      <c r="M46" s="44">
        <v>0.29891000000000001</v>
      </c>
      <c r="N46" s="49">
        <v>129</v>
      </c>
      <c r="O46" s="44">
        <v>1.2269000000000001</v>
      </c>
      <c r="P46" s="44">
        <v>130.69</v>
      </c>
      <c r="Q46" s="44">
        <v>131.9169</v>
      </c>
      <c r="R46" s="44">
        <v>101.22372</v>
      </c>
      <c r="S46" s="44">
        <v>28.149460000000001</v>
      </c>
      <c r="T46" s="44">
        <v>2.06</v>
      </c>
      <c r="U46" s="50">
        <v>36439057626.877998</v>
      </c>
      <c r="V46" s="52">
        <f t="shared" si="0"/>
        <v>2.6124747857402274E-2</v>
      </c>
      <c r="W46" s="53">
        <f t="array" ref="W46">VLOOKUP(B46&amp;E46,CHOOSE({1,2},BGCO2411!$B$5:$B$222&amp;BGCO2411!$E$5:$E$222,BGCO2411!$Q$5:$Q$222),2,0)</f>
        <v>131.79837000000001</v>
      </c>
      <c r="X46" s="54">
        <f t="array" ref="X46">VLOOKUP(B46&amp;E46,CHOOSE({1,2},BGCO2411!$B$5:$B$216&amp;BGCO2411!$E$5:$E$216,BGCO2411!$AB$5:$AB$216),2,0)</f>
        <v>2.6127758812931747E-2</v>
      </c>
      <c r="Y46" s="54">
        <f t="shared" si="2"/>
        <v>8.9932826938587951E-4</v>
      </c>
      <c r="Z46" s="55">
        <f t="shared" si="1"/>
        <v>2.349472427874005E-5</v>
      </c>
    </row>
    <row r="47" spans="2:30">
      <c r="B47" s="44">
        <v>5</v>
      </c>
      <c r="C47" s="45">
        <v>42702</v>
      </c>
      <c r="D47" s="44" t="s">
        <v>143</v>
      </c>
      <c r="E47" s="44" t="s">
        <v>144</v>
      </c>
      <c r="F47" s="46" t="s">
        <v>44</v>
      </c>
      <c r="G47" s="44">
        <v>4.25</v>
      </c>
      <c r="H47" s="44" t="s">
        <v>145</v>
      </c>
      <c r="I47" s="47">
        <v>23107694</v>
      </c>
      <c r="J47" s="48">
        <v>42528</v>
      </c>
      <c r="K47" s="48">
        <v>42711</v>
      </c>
      <c r="L47" s="44">
        <v>0</v>
      </c>
      <c r="M47" s="44">
        <v>4.9180000000000001E-2</v>
      </c>
      <c r="N47" s="49">
        <v>174</v>
      </c>
      <c r="O47" s="44">
        <v>2.0204900000000001</v>
      </c>
      <c r="P47" s="44">
        <v>149.84</v>
      </c>
      <c r="Q47" s="44">
        <v>151.86049</v>
      </c>
      <c r="R47" s="44">
        <v>102.01944</v>
      </c>
      <c r="S47" s="44">
        <v>30.02459</v>
      </c>
      <c r="T47" s="44">
        <v>2.0299999999999998</v>
      </c>
      <c r="U47" s="50">
        <v>35091457752.796997</v>
      </c>
      <c r="V47" s="52">
        <f t="shared" si="0"/>
        <v>2.5158594800330211E-2</v>
      </c>
      <c r="W47" s="53">
        <f t="array" ref="W47">VLOOKUP(B47&amp;E47,CHOOSE({1,2},BGCO2411!$B$5:$B$222&amp;BGCO2411!$E$5:$E$222,BGCO2411!$Q$5:$Q$222),2,0)</f>
        <v>151.70565999999999</v>
      </c>
      <c r="X47" s="54">
        <f t="array" ref="X47">VLOOKUP(B47&amp;E47,CHOOSE({1,2},BGCO2411!$B$5:$B$216&amp;BGCO2411!$E$5:$E$216,BGCO2411!$AB$5:$AB$216),2,0)</f>
        <v>2.515844576088018E-2</v>
      </c>
      <c r="Y47" s="54">
        <f t="shared" si="2"/>
        <v>1.0205947490686818E-3</v>
      </c>
      <c r="Z47" s="55">
        <f t="shared" si="1"/>
        <v>2.5676729747163653E-5</v>
      </c>
    </row>
    <row r="48" spans="2:30">
      <c r="B48" s="44">
        <v>5</v>
      </c>
      <c r="C48" s="45">
        <v>42702</v>
      </c>
      <c r="D48" s="44" t="s">
        <v>146</v>
      </c>
      <c r="E48" s="44" t="s">
        <v>147</v>
      </c>
      <c r="F48" s="46" t="s">
        <v>44</v>
      </c>
      <c r="G48" s="44">
        <v>1.5</v>
      </c>
      <c r="H48" s="44" t="s">
        <v>148</v>
      </c>
      <c r="I48" s="47">
        <v>4874999</v>
      </c>
      <c r="J48" s="48">
        <v>42634</v>
      </c>
      <c r="K48" s="48">
        <v>42757</v>
      </c>
      <c r="L48" s="44">
        <v>0</v>
      </c>
      <c r="M48" s="44">
        <v>0.29891000000000001</v>
      </c>
      <c r="N48" s="49">
        <v>68</v>
      </c>
      <c r="O48" s="44">
        <v>0.27717000000000003</v>
      </c>
      <c r="P48" s="44">
        <v>88.89</v>
      </c>
      <c r="Q48" s="44">
        <v>89.167169999999999</v>
      </c>
      <c r="R48" s="44">
        <v>100.27714</v>
      </c>
      <c r="S48" s="44">
        <v>30.649460000000001</v>
      </c>
      <c r="T48" s="44">
        <v>1.99</v>
      </c>
      <c r="U48" s="50">
        <v>4346898836.5889997</v>
      </c>
      <c r="V48" s="52">
        <f t="shared" si="0"/>
        <v>3.1164811458723931E-3</v>
      </c>
      <c r="W48" s="53">
        <f t="array" ref="W48">VLOOKUP(B48&amp;E48,CHOOSE({1,2},BGCO2411!$B$5:$B$222&amp;BGCO2411!$E$5:$E$222,BGCO2411!$Q$5:$Q$222),2,0)</f>
        <v>89.054950000000005</v>
      </c>
      <c r="X48" s="54">
        <f t="array" ref="X48">VLOOKUP(B48&amp;E48,CHOOSE({1,2},BGCO2411!$B$5:$B$216&amp;BGCO2411!$E$5:$E$216,BGCO2411!$AB$5:$AB$216),2,0)</f>
        <v>3.1157169848201956E-3</v>
      </c>
      <c r="Y48" s="54">
        <f t="shared" si="2"/>
        <v>1.260120857964564E-3</v>
      </c>
      <c r="Z48" s="55">
        <f t="shared" si="1"/>
        <v>3.9271428953671078E-6</v>
      </c>
    </row>
    <row r="49" spans="2:28">
      <c r="B49" s="44">
        <v>5</v>
      </c>
      <c r="C49" s="45">
        <v>42702</v>
      </c>
      <c r="D49" s="44" t="s">
        <v>149</v>
      </c>
      <c r="E49" s="44" t="s">
        <v>150</v>
      </c>
      <c r="F49" s="46" t="s">
        <v>44</v>
      </c>
      <c r="G49" s="44">
        <v>4.25</v>
      </c>
      <c r="H49" s="44" t="s">
        <v>151</v>
      </c>
      <c r="I49" s="47">
        <v>19772077</v>
      </c>
      <c r="J49" s="48">
        <v>42528</v>
      </c>
      <c r="K49" s="48">
        <v>42711</v>
      </c>
      <c r="L49" s="44">
        <v>0</v>
      </c>
      <c r="M49" s="44">
        <v>4.9180000000000001E-2</v>
      </c>
      <c r="N49" s="49">
        <v>174</v>
      </c>
      <c r="O49" s="44">
        <v>2.0204900000000001</v>
      </c>
      <c r="P49" s="44">
        <v>155.44</v>
      </c>
      <c r="Q49" s="44">
        <v>157.46048999999999</v>
      </c>
      <c r="R49" s="44">
        <v>102.01944</v>
      </c>
      <c r="S49" s="44">
        <v>33.024590000000003</v>
      </c>
      <c r="T49" s="44">
        <v>1.96</v>
      </c>
      <c r="U49" s="50">
        <v>31133209683.923</v>
      </c>
      <c r="V49" s="52">
        <f t="shared" si="0"/>
        <v>2.2320754321159663E-2</v>
      </c>
      <c r="W49" s="53">
        <f t="array" ref="W49">VLOOKUP(B49&amp;E49,CHOOSE({1,2},BGCO2411!$B$5:$B$222&amp;BGCO2411!$E$5:$E$222,BGCO2411!$Q$5:$Q$222),2,0)</f>
        <v>157.27565999999999</v>
      </c>
      <c r="X49" s="54">
        <f t="array" ref="X49">VLOOKUP(B49&amp;E49,CHOOSE({1,2},BGCO2411!$B$5:$B$216&amp;BGCO2411!$E$5:$E$216,BGCO2411!$AB$5:$AB$216),2,0)</f>
        <v>2.2317175340445517E-2</v>
      </c>
      <c r="Y49" s="54">
        <f t="shared" si="2"/>
        <v>1.1751977387983725E-3</v>
      </c>
      <c r="Z49" s="55">
        <f t="shared" si="1"/>
        <v>2.623130000650084E-5</v>
      </c>
    </row>
    <row r="50" spans="2:28">
      <c r="B50" s="44">
        <v>5</v>
      </c>
      <c r="C50" s="45">
        <v>42702</v>
      </c>
      <c r="D50" s="44" t="s">
        <v>152</v>
      </c>
      <c r="E50" s="44" t="s">
        <v>153</v>
      </c>
      <c r="F50" s="46" t="s">
        <v>44</v>
      </c>
      <c r="G50" s="44">
        <v>3.75</v>
      </c>
      <c r="H50" s="44" t="s">
        <v>154</v>
      </c>
      <c r="I50" s="47">
        <v>23591655</v>
      </c>
      <c r="J50" s="48">
        <v>42573</v>
      </c>
      <c r="K50" s="48">
        <v>42757</v>
      </c>
      <c r="L50" s="44">
        <v>0</v>
      </c>
      <c r="M50" s="44">
        <v>0.29891000000000001</v>
      </c>
      <c r="N50" s="49">
        <v>129</v>
      </c>
      <c r="O50" s="44">
        <v>1.31454</v>
      </c>
      <c r="P50" s="44">
        <v>147.01</v>
      </c>
      <c r="Q50" s="44">
        <v>148.32454000000001</v>
      </c>
      <c r="R50" s="44">
        <v>101.31088</v>
      </c>
      <c r="S50" s="44">
        <v>35.649459999999998</v>
      </c>
      <c r="T50" s="44">
        <v>1.92</v>
      </c>
      <c r="U50" s="50">
        <v>34992213295.560997</v>
      </c>
      <c r="V50" s="52">
        <f t="shared" si="0"/>
        <v>2.5087442125415183E-2</v>
      </c>
      <c r="W50" s="53">
        <f t="array" ref="W50">VLOOKUP(B50&amp;E50,CHOOSE({1,2},BGCO2411!$B$5:$B$222&amp;BGCO2411!$E$5:$E$222,BGCO2411!$Q$5:$Q$222),2,0)</f>
        <v>148.10397</v>
      </c>
      <c r="X50" s="54">
        <f t="array" ref="X50">VLOOKUP(B50&amp;E50,CHOOSE({1,2},BGCO2411!$B$5:$B$216&amp;BGCO2411!$E$5:$E$216,BGCO2411!$AB$5:$AB$216),2,0)</f>
        <v>2.5075553548662585E-2</v>
      </c>
      <c r="Y50" s="54">
        <f t="shared" si="2"/>
        <v>1.4892916104816134E-3</v>
      </c>
      <c r="Z50" s="55">
        <f t="shared" si="1"/>
        <v>3.7362517085823852E-5</v>
      </c>
    </row>
    <row r="51" spans="2:28">
      <c r="B51" s="44">
        <v>5</v>
      </c>
      <c r="C51" s="45">
        <v>42702</v>
      </c>
      <c r="D51" s="44" t="s">
        <v>155</v>
      </c>
      <c r="E51" s="44" t="s">
        <v>156</v>
      </c>
      <c r="F51" s="46" t="s">
        <v>44</v>
      </c>
      <c r="G51" s="44">
        <v>4.25</v>
      </c>
      <c r="H51" s="44" t="s">
        <v>157</v>
      </c>
      <c r="I51" s="47">
        <v>25994750</v>
      </c>
      <c r="J51" s="48">
        <v>42528</v>
      </c>
      <c r="K51" s="48">
        <v>42711</v>
      </c>
      <c r="L51" s="44">
        <v>0</v>
      </c>
      <c r="M51" s="44">
        <v>4.9180000000000001E-2</v>
      </c>
      <c r="N51" s="49">
        <v>174</v>
      </c>
      <c r="O51" s="44">
        <v>2.0204900000000001</v>
      </c>
      <c r="P51" s="44">
        <v>165.8</v>
      </c>
      <c r="Q51" s="44">
        <v>167.82049000000001</v>
      </c>
      <c r="R51" s="44">
        <v>102.01944</v>
      </c>
      <c r="S51" s="44">
        <v>39.024590000000003</v>
      </c>
      <c r="T51" s="44">
        <v>1.87</v>
      </c>
      <c r="U51" s="50">
        <v>43624517293.032997</v>
      </c>
      <c r="V51" s="52">
        <f t="shared" si="0"/>
        <v>3.1276316922112919E-2</v>
      </c>
      <c r="W51" s="53">
        <f t="array" ref="W51">VLOOKUP(B51&amp;E51,CHOOSE({1,2},BGCO2411!$B$5:$B$222&amp;BGCO2411!$E$5:$E$222,BGCO2411!$Q$5:$Q$222),2,0)</f>
        <v>167.62566000000001</v>
      </c>
      <c r="X51" s="54">
        <f t="array" ref="X51">VLOOKUP(B51&amp;E51,CHOOSE({1,2},BGCO2411!$B$5:$B$216&amp;BGCO2411!$E$5:$E$216,BGCO2411!$AB$5:$AB$216),2,0)</f>
        <v>3.1271705156396698E-2</v>
      </c>
      <c r="Y51" s="54">
        <f t="shared" si="2"/>
        <v>1.1622922170746453E-3</v>
      </c>
      <c r="Z51" s="55">
        <f t="shared" si="1"/>
        <v>3.6352219737331866E-5</v>
      </c>
    </row>
    <row r="52" spans="2:28">
      <c r="B52" s="44">
        <v>5</v>
      </c>
      <c r="C52" s="45">
        <v>42702</v>
      </c>
      <c r="D52" s="44" t="s">
        <v>158</v>
      </c>
      <c r="E52" s="44" t="s">
        <v>159</v>
      </c>
      <c r="F52" s="46" t="s">
        <v>44</v>
      </c>
      <c r="G52" s="44">
        <v>4</v>
      </c>
      <c r="H52" s="44" t="s">
        <v>160</v>
      </c>
      <c r="I52" s="47">
        <v>23208794</v>
      </c>
      <c r="J52" s="48">
        <v>42573</v>
      </c>
      <c r="K52" s="48">
        <v>42757</v>
      </c>
      <c r="L52" s="44">
        <v>0</v>
      </c>
      <c r="M52" s="44">
        <v>0.29891000000000001</v>
      </c>
      <c r="N52" s="49">
        <v>129</v>
      </c>
      <c r="O52" s="44">
        <v>1.4021699999999999</v>
      </c>
      <c r="P52" s="44">
        <v>164.09</v>
      </c>
      <c r="Q52" s="44">
        <v>165.49216999999999</v>
      </c>
      <c r="R52" s="44">
        <v>101.39802</v>
      </c>
      <c r="S52" s="44">
        <v>43.149459999999998</v>
      </c>
      <c r="T52" s="44">
        <v>1.84</v>
      </c>
      <c r="U52" s="50">
        <v>38408737729.599998</v>
      </c>
      <c r="V52" s="52">
        <f t="shared" si="0"/>
        <v>2.7536897330922103E-2</v>
      </c>
      <c r="W52" s="53">
        <f t="array" ref="W52">VLOOKUP(B52&amp;E52,CHOOSE({1,2},BGCO2411!$B$5:$B$222&amp;BGCO2411!$E$5:$E$222,BGCO2411!$Q$5:$Q$222),2,0)</f>
        <v>165.29956999999999</v>
      </c>
      <c r="X52" s="54">
        <f t="array" ref="X52">VLOOKUP(B52&amp;E52,CHOOSE({1,2},BGCO2411!$B$5:$B$216&amp;BGCO2411!$E$5:$E$216,BGCO2411!$AB$5:$AB$216),2,0)</f>
        <v>2.7532757707704941E-2</v>
      </c>
      <c r="Y52" s="54">
        <f t="shared" si="2"/>
        <v>1.1651572959323619E-3</v>
      </c>
      <c r="Z52" s="55">
        <f t="shared" si="1"/>
        <v>3.2084816832464271E-5</v>
      </c>
    </row>
    <row r="53" spans="2:28">
      <c r="B53" s="44">
        <v>5</v>
      </c>
      <c r="C53" s="45">
        <v>42702</v>
      </c>
      <c r="D53" s="44" t="s">
        <v>161</v>
      </c>
      <c r="E53" s="44" t="s">
        <v>162</v>
      </c>
      <c r="F53" s="46" t="s">
        <v>44</v>
      </c>
      <c r="G53" s="44">
        <v>2.5</v>
      </c>
      <c r="H53" s="44" t="s">
        <v>163</v>
      </c>
      <c r="I53" s="47">
        <v>13602000</v>
      </c>
      <c r="J53" s="48">
        <v>42573</v>
      </c>
      <c r="K53" s="48">
        <v>42757</v>
      </c>
      <c r="L53" s="44">
        <v>0</v>
      </c>
      <c r="M53" s="44">
        <v>0.29891000000000001</v>
      </c>
      <c r="N53" s="49">
        <v>129</v>
      </c>
      <c r="O53" s="44">
        <v>0.87636000000000003</v>
      </c>
      <c r="P53" s="44">
        <v>120.81</v>
      </c>
      <c r="Q53" s="44">
        <v>121.68635999999999</v>
      </c>
      <c r="R53" s="44">
        <v>100.87473</v>
      </c>
      <c r="S53" s="44">
        <v>48.649459999999998</v>
      </c>
      <c r="T53" s="44">
        <v>1.85</v>
      </c>
      <c r="U53" s="50">
        <v>16551778509.783001</v>
      </c>
      <c r="V53" s="52">
        <f t="shared" si="0"/>
        <v>1.1866691081514072E-2</v>
      </c>
      <c r="W53" s="53">
        <f t="array" ref="W53">VLOOKUP(B53&amp;E53,CHOOSE({1,2},BGCO2411!$B$5:$B$222&amp;BGCO2411!$E$5:$E$222,BGCO2411!$Q$5:$Q$222),2,0)</f>
        <v>121.53598</v>
      </c>
      <c r="X53" s="54">
        <f t="array" ref="X53">VLOOKUP(B53&amp;E53,CHOOSE({1,2},BGCO2411!$B$5:$B$216&amp;BGCO2411!$E$5:$E$216,BGCO2411!$AB$5:$AB$216),2,0)</f>
        <v>1.1864052489347096E-2</v>
      </c>
      <c r="Y53" s="54">
        <f t="shared" si="2"/>
        <v>1.2373290609084542E-3</v>
      </c>
      <c r="Z53" s="55">
        <f t="shared" si="1"/>
        <v>1.4683001731980536E-5</v>
      </c>
    </row>
    <row r="54" spans="2:28">
      <c r="B54" s="44">
        <v>5</v>
      </c>
      <c r="C54" s="45">
        <v>42702</v>
      </c>
      <c r="D54" s="44" t="s">
        <v>164</v>
      </c>
      <c r="E54" s="44" t="s">
        <v>165</v>
      </c>
      <c r="F54" s="46" t="s">
        <v>44</v>
      </c>
      <c r="G54" s="44">
        <v>3.5</v>
      </c>
      <c r="H54" s="44" t="s">
        <v>166</v>
      </c>
      <c r="I54" s="47">
        <v>19485985</v>
      </c>
      <c r="J54" s="48">
        <v>42573</v>
      </c>
      <c r="K54" s="48">
        <v>42757</v>
      </c>
      <c r="L54" s="44">
        <v>0</v>
      </c>
      <c r="M54" s="44">
        <v>0.29891000000000001</v>
      </c>
      <c r="N54" s="49">
        <v>129</v>
      </c>
      <c r="O54" s="44">
        <v>1.2269000000000001</v>
      </c>
      <c r="P54" s="44">
        <v>154.62</v>
      </c>
      <c r="Q54" s="44">
        <v>155.84690000000001</v>
      </c>
      <c r="R54" s="44">
        <v>101.22372</v>
      </c>
      <c r="S54" s="44">
        <v>51.649459999999998</v>
      </c>
      <c r="T54" s="44">
        <v>1.85</v>
      </c>
      <c r="U54" s="50">
        <v>30368303980.573002</v>
      </c>
      <c r="V54" s="52">
        <f t="shared" si="0"/>
        <v>2.1772360099790781E-2</v>
      </c>
      <c r="W54" s="53">
        <f t="array" ref="W54">VLOOKUP(B54&amp;E54,CHOOSE({1,2},BGCO2411!$B$5:$B$222&amp;BGCO2411!$E$5:$E$222,BGCO2411!$Q$5:$Q$222),2,0)</f>
        <v>155.65836999999999</v>
      </c>
      <c r="X54" s="54">
        <f t="array" ref="X54">VLOOKUP(B54&amp;E54,CHOOSE({1,2},BGCO2411!$B$5:$B$216&amp;BGCO2411!$E$5:$E$216,BGCO2411!$AB$5:$AB$216),2,0)</f>
        <v>2.1768087222101426E-2</v>
      </c>
      <c r="Y54" s="54">
        <f t="shared" si="2"/>
        <v>1.2111780433008423E-3</v>
      </c>
      <c r="Z54" s="55">
        <f t="shared" si="1"/>
        <v>2.6370204503705931E-5</v>
      </c>
    </row>
    <row r="55" spans="2:28">
      <c r="B55" s="25"/>
      <c r="C55" s="26"/>
      <c r="D55" s="25"/>
      <c r="E55" s="25"/>
      <c r="G55" s="25"/>
      <c r="H55" s="25"/>
      <c r="I55" s="27"/>
      <c r="J55" s="28"/>
      <c r="K55" s="28"/>
      <c r="L55" s="25"/>
      <c r="M55" s="25"/>
      <c r="N55" s="29"/>
      <c r="O55" s="25"/>
      <c r="P55" s="25"/>
      <c r="Q55" s="25"/>
      <c r="R55" s="25"/>
      <c r="S55" s="25"/>
      <c r="T55" s="25"/>
      <c r="U55" s="24"/>
      <c r="V55" s="30"/>
      <c r="W55" s="25"/>
    </row>
    <row r="56" spans="2:28">
      <c r="U56" s="56">
        <f>SUM(U12:U54)</f>
        <v>1394809926043.1038</v>
      </c>
      <c r="X56" s="58" t="s">
        <v>101</v>
      </c>
      <c r="Z56" s="91">
        <f>SUM(Z12:Z54)</f>
        <v>1.0149212376868646E-3</v>
      </c>
    </row>
    <row r="57" spans="2:28">
      <c r="U57" s="31"/>
    </row>
    <row r="60" spans="2:28" ht="15">
      <c r="V60" s="23"/>
    </row>
    <row r="63" spans="2:28">
      <c r="AB63" s="32"/>
    </row>
  </sheetData>
  <mergeCells count="6">
    <mergeCell ref="B2:F2"/>
    <mergeCell ref="B3:E6"/>
    <mergeCell ref="T3:X3"/>
    <mergeCell ref="W10:X10"/>
    <mergeCell ref="G4:K7"/>
    <mergeCell ref="G3:K3"/>
  </mergeCells>
  <pageMargins left="0.7" right="0.7" top="0.75" bottom="0.75" header="0.3" footer="0.3"/>
  <pageSetup paperSize="9" orientation="portrait" r:id="rId1"/>
  <headerFooter>
    <oddHeader>&amp;R&amp;"Calibri"&amp;10&amp;K000000 CORPORATE&amp;1#_x000D_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45C42-637B-408C-A97A-3EFB095AD941}">
  <sheetPr>
    <tabColor theme="4"/>
  </sheetPr>
  <dimension ref="A1:AF63"/>
  <sheetViews>
    <sheetView showGridLines="0" zoomScale="125" zoomScaleNormal="125" workbookViewId="0">
      <pane xSplit="5" topLeftCell="F1" activePane="topRight" state="frozen"/>
      <selection pane="topRight" activeCell="F1" sqref="F1"/>
      <selection activeCell="B2" sqref="B2:F2"/>
    </sheetView>
  </sheetViews>
  <sheetFormatPr defaultRowHeight="14.25"/>
  <cols>
    <col min="1" max="1" width="1" style="19" customWidth="1"/>
    <col min="2" max="2" width="22.875" style="19" customWidth="1"/>
    <col min="3" max="3" width="9.875" style="19" bestFit="1" customWidth="1"/>
    <col min="4" max="4" width="18.5" style="19" customWidth="1"/>
    <col min="5" max="5" width="23.875" style="19" customWidth="1"/>
    <col min="6" max="6" width="25.75" style="19" customWidth="1"/>
    <col min="7" max="7" width="9.375" style="19" customWidth="1"/>
    <col min="8" max="8" width="9.125" style="19" customWidth="1"/>
    <col min="9" max="9" width="15.875" style="19" bestFit="1" customWidth="1"/>
    <col min="10" max="10" width="10.875" style="19" customWidth="1"/>
    <col min="11" max="11" width="12" style="19" bestFit="1" customWidth="1"/>
    <col min="12" max="12" width="10.125" style="19" bestFit="1" customWidth="1"/>
    <col min="13" max="13" width="13.625" style="19" bestFit="1" customWidth="1"/>
    <col min="14" max="14" width="12.375" style="19" bestFit="1" customWidth="1"/>
    <col min="15" max="15" width="8.5" style="19" bestFit="1" customWidth="1"/>
    <col min="16" max="16" width="11.125" style="19" bestFit="1" customWidth="1"/>
    <col min="17" max="17" width="16.625" style="19" bestFit="1" customWidth="1"/>
    <col min="18" max="18" width="19.875" style="19" bestFit="1" customWidth="1"/>
    <col min="19" max="19" width="9" style="19"/>
    <col min="20" max="20" width="21.75" style="19" bestFit="1" customWidth="1"/>
    <col min="21" max="21" width="21.375" style="19" bestFit="1" customWidth="1"/>
    <col min="22" max="22" width="12.625" style="19" bestFit="1" customWidth="1"/>
    <col min="23" max="23" width="15.5" style="19" bestFit="1" customWidth="1"/>
    <col min="24" max="24" width="16.25" style="19" bestFit="1" customWidth="1"/>
    <col min="25" max="25" width="14.5" style="19" bestFit="1" customWidth="1"/>
    <col min="26" max="26" width="9" style="19"/>
    <col min="27" max="28" width="17.625" style="19" bestFit="1" customWidth="1"/>
    <col min="29" max="29" width="10.375" style="19" customWidth="1"/>
    <col min="30" max="30" width="9" style="19"/>
    <col min="31" max="31" width="14.75" style="19" bestFit="1" customWidth="1"/>
    <col min="32" max="32" width="16.25" style="19" bestFit="1" customWidth="1"/>
    <col min="33" max="16384" width="9" style="19"/>
  </cols>
  <sheetData>
    <row r="1" spans="1:32" ht="99" customHeight="1"/>
    <row r="2" spans="1:32" ht="130.5" customHeight="1">
      <c r="B2" s="110" t="s">
        <v>167</v>
      </c>
      <c r="C2" s="111"/>
      <c r="D2" s="111"/>
      <c r="E2" s="111"/>
      <c r="F2" s="111"/>
    </row>
    <row r="3" spans="1:32" ht="15">
      <c r="A3" s="1"/>
      <c r="B3" s="112" t="s">
        <v>168</v>
      </c>
      <c r="C3" s="112"/>
      <c r="D3" s="112"/>
      <c r="E3" s="112"/>
      <c r="G3" s="117" t="s">
        <v>167</v>
      </c>
      <c r="H3" s="117"/>
      <c r="I3" s="117"/>
      <c r="J3" s="117"/>
      <c r="K3" s="117"/>
      <c r="T3" s="113"/>
      <c r="U3" s="113"/>
      <c r="V3" s="113"/>
      <c r="W3" s="113"/>
      <c r="X3" s="113"/>
    </row>
    <row r="4" spans="1:32">
      <c r="A4" s="1"/>
      <c r="B4" s="112"/>
      <c r="C4" s="112"/>
      <c r="D4" s="112"/>
      <c r="E4" s="112"/>
      <c r="F4" s="20"/>
      <c r="G4" s="115" t="s">
        <v>169</v>
      </c>
      <c r="H4" s="115"/>
      <c r="I4" s="115"/>
      <c r="J4" s="115"/>
      <c r="K4" s="115"/>
      <c r="T4" s="33"/>
    </row>
    <row r="5" spans="1:32">
      <c r="A5" s="1"/>
      <c r="B5" s="112"/>
      <c r="C5" s="112"/>
      <c r="D5" s="112"/>
      <c r="E5" s="112"/>
      <c r="F5" s="20"/>
      <c r="G5" s="115"/>
      <c r="H5" s="115"/>
      <c r="I5" s="115"/>
      <c r="J5" s="115"/>
      <c r="K5" s="115"/>
      <c r="T5" s="33"/>
    </row>
    <row r="6" spans="1:32">
      <c r="A6" s="1"/>
      <c r="B6" s="112"/>
      <c r="C6" s="112"/>
      <c r="D6" s="112"/>
      <c r="E6" s="112"/>
      <c r="F6" s="20"/>
      <c r="G6" s="115"/>
      <c r="H6" s="115"/>
      <c r="I6" s="115"/>
      <c r="J6" s="115"/>
      <c r="K6" s="115"/>
    </row>
    <row r="7" spans="1:32">
      <c r="A7" s="1"/>
      <c r="B7" s="18"/>
      <c r="F7" s="20"/>
      <c r="G7" s="115"/>
      <c r="H7" s="115"/>
      <c r="I7" s="115"/>
      <c r="J7" s="115"/>
      <c r="K7" s="115"/>
      <c r="T7" s="33"/>
    </row>
    <row r="8" spans="1:32">
      <c r="A8" s="1"/>
      <c r="B8" s="35" t="s">
        <v>170</v>
      </c>
      <c r="T8" s="33"/>
    </row>
    <row r="9" spans="1:32">
      <c r="A9" s="1"/>
      <c r="B9" s="35" t="s">
        <v>17</v>
      </c>
    </row>
    <row r="10" spans="1:32" ht="15">
      <c r="B10" s="21"/>
      <c r="Z10" s="74" t="s">
        <v>18</v>
      </c>
      <c r="AA10" s="34"/>
    </row>
    <row r="11" spans="1:32" s="22" customFormat="1" ht="24">
      <c r="B11" s="51" t="s">
        <v>19</v>
      </c>
      <c r="C11" s="51" t="s">
        <v>20</v>
      </c>
      <c r="D11" s="51" t="s">
        <v>21</v>
      </c>
      <c r="E11" s="51" t="s">
        <v>22</v>
      </c>
      <c r="F11" s="51" t="s">
        <v>23</v>
      </c>
      <c r="G11" s="51" t="s">
        <v>24</v>
      </c>
      <c r="H11" s="51" t="s">
        <v>25</v>
      </c>
      <c r="I11" s="51" t="s">
        <v>26</v>
      </c>
      <c r="J11" s="51" t="s">
        <v>27</v>
      </c>
      <c r="K11" s="51" t="s">
        <v>28</v>
      </c>
      <c r="L11" s="51" t="s">
        <v>29</v>
      </c>
      <c r="M11" s="51" t="s">
        <v>30</v>
      </c>
      <c r="N11" s="51" t="s">
        <v>31</v>
      </c>
      <c r="O11" s="51" t="s">
        <v>32</v>
      </c>
      <c r="P11" s="51" t="s">
        <v>33</v>
      </c>
      <c r="Q11" s="51" t="s">
        <v>34</v>
      </c>
      <c r="R11" s="51" t="s">
        <v>35</v>
      </c>
      <c r="S11" s="51" t="s">
        <v>36</v>
      </c>
      <c r="T11" s="51" t="s">
        <v>37</v>
      </c>
      <c r="U11" s="51" t="s">
        <v>38</v>
      </c>
      <c r="V11" s="51" t="s">
        <v>38</v>
      </c>
      <c r="W11" s="51" t="s">
        <v>50</v>
      </c>
      <c r="X11" s="51" t="s">
        <v>171</v>
      </c>
      <c r="Y11" s="51" t="s">
        <v>172</v>
      </c>
      <c r="Z11" s="51" t="s">
        <v>39</v>
      </c>
      <c r="AA11" s="51" t="s">
        <v>40</v>
      </c>
      <c r="AB11" s="51"/>
    </row>
    <row r="12" spans="1:32">
      <c r="B12" s="36">
        <v>5</v>
      </c>
      <c r="C12" s="37">
        <v>42703</v>
      </c>
      <c r="D12" s="36" t="s">
        <v>42</v>
      </c>
      <c r="E12" s="36" t="s">
        <v>43</v>
      </c>
      <c r="F12" s="38" t="s">
        <v>44</v>
      </c>
      <c r="G12" s="36">
        <v>1.75</v>
      </c>
      <c r="H12" s="36" t="s">
        <v>45</v>
      </c>
      <c r="I12" s="39">
        <v>28897156</v>
      </c>
      <c r="J12" s="40">
        <v>42573</v>
      </c>
      <c r="K12" s="40">
        <v>42757</v>
      </c>
      <c r="L12" s="36">
        <v>0</v>
      </c>
      <c r="M12" s="36">
        <v>0.29348000000000002</v>
      </c>
      <c r="N12" s="41">
        <v>130</v>
      </c>
      <c r="O12" s="36">
        <v>0.61821000000000004</v>
      </c>
      <c r="P12" s="36">
        <v>100.25</v>
      </c>
      <c r="Q12" s="36">
        <v>100.86821</v>
      </c>
      <c r="R12" s="36">
        <v>100.61742</v>
      </c>
      <c r="S12" s="36">
        <v>0.14674000000000001</v>
      </c>
      <c r="T12" s="36">
        <v>0.05</v>
      </c>
      <c r="U12" s="42">
        <v>29148042992.988998</v>
      </c>
      <c r="V12" s="76">
        <f t="shared" ref="V12:V54" si="0">U12/$U$56</f>
        <v>2.0937388618932774E-2</v>
      </c>
      <c r="W12" s="77">
        <f>IF(L12=1,G12/2*I12*10,0)</f>
        <v>0</v>
      </c>
      <c r="X12" s="77">
        <f>IF(L12=1,G12/2,0)</f>
        <v>0</v>
      </c>
      <c r="Y12" s="78">
        <f>X12+Q12</f>
        <v>100.86821</v>
      </c>
      <c r="Z12" s="79">
        <f t="array" ref="Z12">VLOOKUP(B12&amp;E12,CHOOSE({1,2},BGCO2511!$B$5:$B$222&amp;BGCO2511!$E$5:$E$222,BGCO2511!$Q$5:$Q$222),2,0)</f>
        <v>100.86345</v>
      </c>
      <c r="AA12" s="55">
        <f>Y12/Z12-1</f>
        <v>4.7192516218652614E-5</v>
      </c>
      <c r="AB12" s="55">
        <f>V12*AA12</f>
        <v>9.880880519752177E-7</v>
      </c>
      <c r="AD12" s="61" t="s">
        <v>41</v>
      </c>
      <c r="AE12" s="61"/>
      <c r="AF12" s="83">
        <f>U56</f>
        <v>1392152742803.45</v>
      </c>
    </row>
    <row r="13" spans="1:32">
      <c r="B13" s="36">
        <v>5</v>
      </c>
      <c r="C13" s="37">
        <v>42703</v>
      </c>
      <c r="D13" s="36">
        <v>893114</v>
      </c>
      <c r="E13" s="36" t="s">
        <v>47</v>
      </c>
      <c r="F13" s="38" t="s">
        <v>44</v>
      </c>
      <c r="G13" s="36">
        <v>8.75</v>
      </c>
      <c r="H13" s="36" t="s">
        <v>45</v>
      </c>
      <c r="I13" s="39">
        <v>11144000</v>
      </c>
      <c r="J13" s="40">
        <v>42607</v>
      </c>
      <c r="K13" s="40">
        <v>42791</v>
      </c>
      <c r="L13" s="36">
        <v>0</v>
      </c>
      <c r="M13" s="36">
        <v>0.47826000000000002</v>
      </c>
      <c r="N13" s="41">
        <v>96</v>
      </c>
      <c r="O13" s="36">
        <v>2.28261</v>
      </c>
      <c r="P13" s="36">
        <v>106.51</v>
      </c>
      <c r="Q13" s="36">
        <v>108.79261</v>
      </c>
      <c r="R13" s="36">
        <v>102.25923</v>
      </c>
      <c r="S13" s="36">
        <v>0.73912999999999995</v>
      </c>
      <c r="T13" s="36">
        <v>-0.05</v>
      </c>
      <c r="U13" s="42">
        <v>12123848313.042999</v>
      </c>
      <c r="V13" s="76">
        <f t="shared" si="0"/>
        <v>8.708705546654729E-3</v>
      </c>
      <c r="W13" s="77">
        <f t="shared" ref="W13:W54" si="1">IF(L13=1,G13/2*I13*10,0)</f>
        <v>0</v>
      </c>
      <c r="X13" s="77">
        <f t="shared" ref="X13:X54" si="2">IF(L13=1,G13/2,0)</f>
        <v>0</v>
      </c>
      <c r="Y13" s="78">
        <f t="shared" ref="Y13:Y54" si="3">X13+Q13</f>
        <v>108.79261</v>
      </c>
      <c r="Z13" s="79">
        <f t="array" ref="Z13">VLOOKUP(B13&amp;E13,CHOOSE({1,2},BGCO2511!$B$5:$B$222&amp;BGCO2511!$E$5:$E$222,BGCO2511!$Q$5:$Q$222),2,0)</f>
        <v>108.77883</v>
      </c>
      <c r="AA13" s="55">
        <f t="shared" ref="AA13:AA54" si="4">Y13/Z13-1</f>
        <v>1.2667906062224787E-4</v>
      </c>
      <c r="AB13" s="55">
        <f t="shared" ref="AB13:AB54" si="5">V13*AA13</f>
        <v>1.1032106378859808E-6</v>
      </c>
      <c r="AD13" s="61" t="s">
        <v>46</v>
      </c>
      <c r="AE13" s="61"/>
      <c r="AF13" s="83">
        <f>BGIV2811!H8</f>
        <v>1392152742803</v>
      </c>
    </row>
    <row r="14" spans="1:32">
      <c r="B14" s="36">
        <v>5</v>
      </c>
      <c r="C14" s="37">
        <v>42703</v>
      </c>
      <c r="D14" s="36" t="s">
        <v>48</v>
      </c>
      <c r="E14" s="36" t="s">
        <v>49</v>
      </c>
      <c r="F14" s="38" t="s">
        <v>44</v>
      </c>
      <c r="G14" s="36">
        <v>1</v>
      </c>
      <c r="H14" s="36" t="s">
        <v>45</v>
      </c>
      <c r="I14" s="39">
        <v>32031136</v>
      </c>
      <c r="J14" s="40">
        <v>42620</v>
      </c>
      <c r="K14" s="40">
        <v>42801</v>
      </c>
      <c r="L14" s="36">
        <v>0</v>
      </c>
      <c r="M14" s="36">
        <v>0.54144000000000003</v>
      </c>
      <c r="N14" s="41">
        <v>83</v>
      </c>
      <c r="O14" s="36">
        <v>0.22928000000000001</v>
      </c>
      <c r="P14" s="36">
        <v>100.73</v>
      </c>
      <c r="Q14" s="36">
        <v>100.95928000000001</v>
      </c>
      <c r="R14" s="36">
        <v>100.22897</v>
      </c>
      <c r="S14" s="36">
        <v>0.77071999999999996</v>
      </c>
      <c r="T14" s="36">
        <v>0.05</v>
      </c>
      <c r="U14" s="42">
        <v>32338404847.716999</v>
      </c>
      <c r="V14" s="76">
        <f t="shared" si="0"/>
        <v>2.3229063775427029E-2</v>
      </c>
      <c r="W14" s="77">
        <f t="shared" si="1"/>
        <v>0</v>
      </c>
      <c r="X14" s="77">
        <f t="shared" si="2"/>
        <v>0</v>
      </c>
      <c r="Y14" s="78">
        <f t="shared" si="3"/>
        <v>100.95928000000001</v>
      </c>
      <c r="Z14" s="79">
        <f t="array" ref="Z14">VLOOKUP(B14&amp;E14,CHOOSE({1,2},BGCO2511!$B$5:$B$222&amp;BGCO2511!$E$5:$E$222,BGCO2511!$Q$5:$Q$222),2,0)</f>
        <v>100.95652</v>
      </c>
      <c r="AA14" s="55">
        <f t="shared" si="4"/>
        <v>2.7338501763063405E-5</v>
      </c>
      <c r="AB14" s="55">
        <f t="shared" si="5"/>
        <v>6.350478009788241E-7</v>
      </c>
      <c r="AD14" s="61"/>
      <c r="AE14" s="61"/>
      <c r="AF14" s="84"/>
    </row>
    <row r="15" spans="1:32">
      <c r="B15" s="36">
        <v>5</v>
      </c>
      <c r="C15" s="37">
        <v>42703</v>
      </c>
      <c r="D15" s="36" t="s">
        <v>52</v>
      </c>
      <c r="E15" s="36" t="s">
        <v>53</v>
      </c>
      <c r="F15" s="38" t="s">
        <v>44</v>
      </c>
      <c r="G15" s="36">
        <v>5</v>
      </c>
      <c r="H15" s="36" t="s">
        <v>54</v>
      </c>
      <c r="I15" s="39">
        <v>35237108</v>
      </c>
      <c r="J15" s="40">
        <v>42620</v>
      </c>
      <c r="K15" s="40">
        <v>42801</v>
      </c>
      <c r="L15" s="36">
        <v>0</v>
      </c>
      <c r="M15" s="36">
        <v>0.54144000000000003</v>
      </c>
      <c r="N15" s="41">
        <v>83</v>
      </c>
      <c r="O15" s="36">
        <v>1.1464099999999999</v>
      </c>
      <c r="P15" s="36">
        <v>106.27</v>
      </c>
      <c r="Q15" s="36">
        <v>107.41641</v>
      </c>
      <c r="R15" s="36">
        <v>101.13875</v>
      </c>
      <c r="S15" s="36">
        <v>1.2707200000000001</v>
      </c>
      <c r="T15" s="36">
        <v>0.06</v>
      </c>
      <c r="U15" s="42">
        <v>37850435992.594002</v>
      </c>
      <c r="V15" s="76">
        <f t="shared" si="0"/>
        <v>2.7188421808064411E-2</v>
      </c>
      <c r="W15" s="77">
        <f t="shared" si="1"/>
        <v>0</v>
      </c>
      <c r="X15" s="77">
        <f t="shared" si="2"/>
        <v>0</v>
      </c>
      <c r="Y15" s="78">
        <f t="shared" si="3"/>
        <v>107.41641</v>
      </c>
      <c r="Z15" s="79">
        <f t="array" ref="Z15">VLOOKUP(B15&amp;E15,CHOOSE({1,2},BGCO2511!$B$5:$B$222&amp;BGCO2511!$E$5:$E$222,BGCO2511!$Q$5:$Q$222),2,0)</f>
        <v>107.40260000000001</v>
      </c>
      <c r="AA15" s="55">
        <f t="shared" si="4"/>
        <v>1.2858161720474826E-4</v>
      </c>
      <c r="AB15" s="55">
        <f t="shared" si="5"/>
        <v>3.4959312453257676E-6</v>
      </c>
      <c r="AD15" s="61" t="s">
        <v>50</v>
      </c>
      <c r="AE15" s="61"/>
      <c r="AF15" s="82">
        <f>W56</f>
        <v>6934020577.5</v>
      </c>
    </row>
    <row r="16" spans="1:32">
      <c r="B16" s="36">
        <v>5</v>
      </c>
      <c r="C16" s="37">
        <v>42703</v>
      </c>
      <c r="D16" s="36" t="s">
        <v>55</v>
      </c>
      <c r="E16" s="36" t="s">
        <v>56</v>
      </c>
      <c r="F16" s="38" t="s">
        <v>44</v>
      </c>
      <c r="G16" s="36">
        <v>1.25</v>
      </c>
      <c r="H16" s="36" t="s">
        <v>54</v>
      </c>
      <c r="I16" s="39">
        <v>34843352</v>
      </c>
      <c r="J16" s="40">
        <v>42573</v>
      </c>
      <c r="K16" s="40">
        <v>42757</v>
      </c>
      <c r="L16" s="36">
        <v>0</v>
      </c>
      <c r="M16" s="36">
        <v>0.29348000000000002</v>
      </c>
      <c r="N16" s="41">
        <v>130</v>
      </c>
      <c r="O16" s="36">
        <v>0.44157999999999997</v>
      </c>
      <c r="P16" s="36">
        <v>101.91</v>
      </c>
      <c r="Q16" s="36">
        <v>102.35158</v>
      </c>
      <c r="R16" s="36">
        <v>100.44117</v>
      </c>
      <c r="S16" s="36">
        <v>1.6467400000000001</v>
      </c>
      <c r="T16" s="36">
        <v>0.09</v>
      </c>
      <c r="U16" s="42">
        <v>35662719933.526001</v>
      </c>
      <c r="V16" s="76">
        <f t="shared" si="0"/>
        <v>2.5616959143226006E-2</v>
      </c>
      <c r="W16" s="77">
        <f t="shared" si="1"/>
        <v>0</v>
      </c>
      <c r="X16" s="77">
        <f t="shared" si="2"/>
        <v>0</v>
      </c>
      <c r="Y16" s="78">
        <f t="shared" si="3"/>
        <v>102.35158</v>
      </c>
      <c r="Z16" s="79">
        <f t="array" ref="Z16">VLOOKUP(B16&amp;E16,CHOOSE({1,2},BGCO2511!$B$5:$B$222&amp;BGCO2511!$E$5:$E$222,BGCO2511!$Q$5:$Q$222),2,0)</f>
        <v>102.32818</v>
      </c>
      <c r="AA16" s="55">
        <f t="shared" si="4"/>
        <v>2.2867601085052591E-4</v>
      </c>
      <c r="AB16" s="55">
        <f t="shared" si="5"/>
        <v>5.8579840269938288E-6</v>
      </c>
      <c r="AD16" s="61"/>
      <c r="AE16" s="61"/>
      <c r="AF16" s="84"/>
    </row>
    <row r="17" spans="2:32">
      <c r="B17" s="36">
        <v>5</v>
      </c>
      <c r="C17" s="37">
        <v>42703</v>
      </c>
      <c r="D17" s="36" t="s">
        <v>58</v>
      </c>
      <c r="E17" s="36" t="s">
        <v>59</v>
      </c>
      <c r="F17" s="38" t="s">
        <v>44</v>
      </c>
      <c r="G17" s="36">
        <v>4.5</v>
      </c>
      <c r="H17" s="36" t="s">
        <v>60</v>
      </c>
      <c r="I17" s="39">
        <v>36350428</v>
      </c>
      <c r="J17" s="40">
        <v>42620</v>
      </c>
      <c r="K17" s="40">
        <v>42801</v>
      </c>
      <c r="L17" s="36">
        <v>0</v>
      </c>
      <c r="M17" s="36">
        <v>0.54144000000000003</v>
      </c>
      <c r="N17" s="41">
        <v>83</v>
      </c>
      <c r="O17" s="36">
        <v>1.0317700000000001</v>
      </c>
      <c r="P17" s="36">
        <v>109.99</v>
      </c>
      <c r="Q17" s="36">
        <v>111.02177</v>
      </c>
      <c r="R17" s="36">
        <v>101.02555</v>
      </c>
      <c r="S17" s="36">
        <v>2.2707199999999998</v>
      </c>
      <c r="T17" s="36">
        <v>0.09</v>
      </c>
      <c r="U17" s="42">
        <v>40356887825.100998</v>
      </c>
      <c r="V17" s="76">
        <f t="shared" si="0"/>
        <v>2.8988836198987941E-2</v>
      </c>
      <c r="W17" s="77">
        <f t="shared" si="1"/>
        <v>0</v>
      </c>
      <c r="X17" s="77">
        <f t="shared" si="2"/>
        <v>0</v>
      </c>
      <c r="Y17" s="78">
        <f t="shared" si="3"/>
        <v>111.02177</v>
      </c>
      <c r="Z17" s="79">
        <f t="array" ref="Z17">VLOOKUP(B17&amp;E17,CHOOSE({1,2},BGCO2511!$B$5:$B$222&amp;BGCO2511!$E$5:$E$222,BGCO2511!$Q$5:$Q$222),2,0)</f>
        <v>110.94934000000001</v>
      </c>
      <c r="AA17" s="55">
        <f t="shared" si="4"/>
        <v>6.528204674314253E-4</v>
      </c>
      <c r="AB17" s="55">
        <f t="shared" si="5"/>
        <v>1.892450559771633E-5</v>
      </c>
      <c r="AD17" s="61" t="s">
        <v>57</v>
      </c>
      <c r="AE17" s="61"/>
      <c r="AF17" s="85">
        <f>BGIV2811!I8</f>
        <v>7759418899</v>
      </c>
    </row>
    <row r="18" spans="2:32">
      <c r="B18" s="36">
        <v>5</v>
      </c>
      <c r="C18" s="37">
        <v>42703</v>
      </c>
      <c r="D18" s="36" t="s">
        <v>61</v>
      </c>
      <c r="E18" s="36" t="s">
        <v>62</v>
      </c>
      <c r="F18" s="38" t="s">
        <v>44</v>
      </c>
      <c r="G18" s="36">
        <v>1.75</v>
      </c>
      <c r="H18" s="36" t="s">
        <v>60</v>
      </c>
      <c r="I18" s="39">
        <v>30538427</v>
      </c>
      <c r="J18" s="40">
        <v>42573</v>
      </c>
      <c r="K18" s="40">
        <v>42757</v>
      </c>
      <c r="L18" s="36">
        <v>0</v>
      </c>
      <c r="M18" s="36">
        <v>0.29348000000000002</v>
      </c>
      <c r="N18" s="41">
        <v>130</v>
      </c>
      <c r="O18" s="36">
        <v>0.61821000000000004</v>
      </c>
      <c r="P18" s="36">
        <v>104.12</v>
      </c>
      <c r="Q18" s="36">
        <v>104.73821</v>
      </c>
      <c r="R18" s="36">
        <v>100.61742</v>
      </c>
      <c r="S18" s="36">
        <v>2.6467399999999999</v>
      </c>
      <c r="T18" s="36">
        <v>0.19</v>
      </c>
      <c r="U18" s="42">
        <v>31985400739.750999</v>
      </c>
      <c r="V18" s="76">
        <f t="shared" si="0"/>
        <v>2.2975496693947779E-2</v>
      </c>
      <c r="W18" s="77">
        <f t="shared" si="1"/>
        <v>0</v>
      </c>
      <c r="X18" s="77">
        <f t="shared" si="2"/>
        <v>0</v>
      </c>
      <c r="Y18" s="78">
        <f t="shared" si="3"/>
        <v>104.73821</v>
      </c>
      <c r="Z18" s="79">
        <f t="array" ref="Z18">VLOOKUP(B18&amp;E18,CHOOSE({1,2},BGCO2511!$B$5:$B$222&amp;BGCO2511!$E$5:$E$222,BGCO2511!$Q$5:$Q$222),2,0)</f>
        <v>104.66345</v>
      </c>
      <c r="AA18" s="55">
        <f t="shared" si="4"/>
        <v>7.1428946781315616E-4</v>
      </c>
      <c r="AB18" s="55">
        <f t="shared" si="5"/>
        <v>1.6411155306262889E-5</v>
      </c>
      <c r="AD18" s="61"/>
      <c r="AE18" s="61"/>
      <c r="AF18" s="84"/>
    </row>
    <row r="19" spans="2:32">
      <c r="B19" s="36">
        <v>5</v>
      </c>
      <c r="C19" s="37">
        <v>42703</v>
      </c>
      <c r="D19" s="36" t="s">
        <v>64</v>
      </c>
      <c r="E19" s="36" t="s">
        <v>65</v>
      </c>
      <c r="F19" s="38" t="s">
        <v>44</v>
      </c>
      <c r="G19" s="36">
        <v>3.75</v>
      </c>
      <c r="H19" s="36" t="s">
        <v>60</v>
      </c>
      <c r="I19" s="39">
        <v>28739769</v>
      </c>
      <c r="J19" s="40">
        <v>42620</v>
      </c>
      <c r="K19" s="40">
        <v>42801</v>
      </c>
      <c r="L19" s="36">
        <v>0</v>
      </c>
      <c r="M19" s="36">
        <v>0.54144000000000003</v>
      </c>
      <c r="N19" s="41">
        <v>83</v>
      </c>
      <c r="O19" s="36">
        <v>0.85980999999999996</v>
      </c>
      <c r="P19" s="36">
        <v>109.89</v>
      </c>
      <c r="Q19" s="36">
        <v>110.74981</v>
      </c>
      <c r="R19" s="36">
        <v>100.85548</v>
      </c>
      <c r="S19" s="36">
        <v>2.7707199999999998</v>
      </c>
      <c r="T19" s="36">
        <v>0.17</v>
      </c>
      <c r="U19" s="42">
        <v>31829238593.361</v>
      </c>
      <c r="V19" s="76">
        <f t="shared" si="0"/>
        <v>2.286332355260445E-2</v>
      </c>
      <c r="W19" s="77">
        <f t="shared" si="1"/>
        <v>0</v>
      </c>
      <c r="X19" s="77">
        <f t="shared" si="2"/>
        <v>0</v>
      </c>
      <c r="Y19" s="78">
        <f t="shared" si="3"/>
        <v>110.74981</v>
      </c>
      <c r="Z19" s="79">
        <f t="array" ref="Z19">VLOOKUP(B19&amp;E19,CHOOSE({1,2},BGCO2511!$B$5:$B$222&amp;BGCO2511!$E$5:$E$222,BGCO2511!$Q$5:$Q$222),2,0)</f>
        <v>110.65945000000001</v>
      </c>
      <c r="AA19" s="55">
        <f t="shared" si="4"/>
        <v>8.1655927261503614E-4</v>
      </c>
      <c r="AB19" s="55">
        <f t="shared" si="5"/>
        <v>1.8669258849676913E-5</v>
      </c>
      <c r="AD19" s="61" t="s">
        <v>63</v>
      </c>
      <c r="AE19" s="61"/>
      <c r="AF19" s="86">
        <f>AF13/AF17</f>
        <v>179.4145619567484</v>
      </c>
    </row>
    <row r="20" spans="2:32">
      <c r="B20" s="36">
        <v>5</v>
      </c>
      <c r="C20" s="37">
        <v>42703</v>
      </c>
      <c r="D20" s="36" t="s">
        <v>67</v>
      </c>
      <c r="E20" s="36" t="s">
        <v>68</v>
      </c>
      <c r="F20" s="38" t="s">
        <v>44</v>
      </c>
      <c r="G20" s="36">
        <v>4.75</v>
      </c>
      <c r="H20" s="36" t="s">
        <v>69</v>
      </c>
      <c r="I20" s="39">
        <v>33308503</v>
      </c>
      <c r="J20" s="40">
        <v>42620</v>
      </c>
      <c r="K20" s="40">
        <v>42801</v>
      </c>
      <c r="L20" s="36">
        <v>0</v>
      </c>
      <c r="M20" s="36">
        <v>0.54144000000000003</v>
      </c>
      <c r="N20" s="41">
        <v>83</v>
      </c>
      <c r="O20" s="36">
        <v>1.0890899999999999</v>
      </c>
      <c r="P20" s="36">
        <v>114.56</v>
      </c>
      <c r="Q20" s="36">
        <v>115.64909</v>
      </c>
      <c r="R20" s="36">
        <v>101.08217</v>
      </c>
      <c r="S20" s="36">
        <v>3.2707199999999998</v>
      </c>
      <c r="T20" s="36">
        <v>0.28000000000000003</v>
      </c>
      <c r="U20" s="42">
        <v>38520980078.450996</v>
      </c>
      <c r="V20" s="76">
        <f t="shared" si="0"/>
        <v>2.7670081661355136E-2</v>
      </c>
      <c r="W20" s="77">
        <f t="shared" si="1"/>
        <v>0</v>
      </c>
      <c r="X20" s="77">
        <f t="shared" si="2"/>
        <v>0</v>
      </c>
      <c r="Y20" s="78">
        <f t="shared" si="3"/>
        <v>115.64909</v>
      </c>
      <c r="Z20" s="79">
        <f t="array" ref="Z20">VLOOKUP(B20&amp;E20,CHOOSE({1,2},BGCO2511!$B$5:$B$222&amp;BGCO2511!$E$5:$E$222,BGCO2511!$Q$5:$Q$222),2,0)</f>
        <v>115.50597</v>
      </c>
      <c r="AA20" s="55">
        <f t="shared" si="4"/>
        <v>1.2390701536899584E-3</v>
      </c>
      <c r="AB20" s="55">
        <f t="shared" si="5"/>
        <v>3.4285172336749012E-5</v>
      </c>
      <c r="AD20" s="61" t="s">
        <v>66</v>
      </c>
      <c r="AE20" s="61"/>
      <c r="AF20" s="86">
        <f>BGIV2811!E8</f>
        <v>179.41</v>
      </c>
    </row>
    <row r="21" spans="2:32">
      <c r="B21" s="36">
        <v>5</v>
      </c>
      <c r="C21" s="37">
        <v>42703</v>
      </c>
      <c r="D21" s="36" t="s">
        <v>70</v>
      </c>
      <c r="E21" s="36" t="s">
        <v>71</v>
      </c>
      <c r="F21" s="38" t="s">
        <v>44</v>
      </c>
      <c r="G21" s="36">
        <v>2</v>
      </c>
      <c r="H21" s="36" t="s">
        <v>69</v>
      </c>
      <c r="I21" s="39">
        <v>32153791</v>
      </c>
      <c r="J21" s="40">
        <v>42573</v>
      </c>
      <c r="K21" s="40">
        <v>42757</v>
      </c>
      <c r="L21" s="36">
        <v>0</v>
      </c>
      <c r="M21" s="36">
        <v>0.29348000000000002</v>
      </c>
      <c r="N21" s="41">
        <v>130</v>
      </c>
      <c r="O21" s="36">
        <v>0.70652000000000004</v>
      </c>
      <c r="P21" s="36">
        <v>105.67</v>
      </c>
      <c r="Q21" s="36">
        <v>106.37652</v>
      </c>
      <c r="R21" s="36">
        <v>100.70549</v>
      </c>
      <c r="S21" s="36">
        <v>3.6467399999999999</v>
      </c>
      <c r="T21" s="36">
        <v>0.43</v>
      </c>
      <c r="U21" s="42">
        <v>34204084473.069</v>
      </c>
      <c r="V21" s="76">
        <f t="shared" si="0"/>
        <v>2.4569203810345167E-2</v>
      </c>
      <c r="W21" s="77">
        <f t="shared" si="1"/>
        <v>0</v>
      </c>
      <c r="X21" s="77">
        <f t="shared" si="2"/>
        <v>0</v>
      </c>
      <c r="Y21" s="78">
        <f t="shared" si="3"/>
        <v>106.37652</v>
      </c>
      <c r="Z21" s="79">
        <f t="array" ref="Z21">VLOOKUP(B21&amp;E21,CHOOSE({1,2},BGCO2511!$B$5:$B$222&amp;BGCO2511!$E$5:$E$222,BGCO2511!$Q$5:$Q$222),2,0)</f>
        <v>106.23108999999999</v>
      </c>
      <c r="AA21" s="55">
        <f t="shared" si="4"/>
        <v>1.3689965903578294E-3</v>
      </c>
      <c r="AB21" s="55">
        <f t="shared" si="5"/>
        <v>3.3635156244169125E-5</v>
      </c>
      <c r="AD21" s="61"/>
      <c r="AE21" s="61"/>
      <c r="AF21" s="84"/>
    </row>
    <row r="22" spans="2:32">
      <c r="B22" s="36">
        <v>5</v>
      </c>
      <c r="C22" s="37">
        <v>42703</v>
      </c>
      <c r="D22" s="36" t="s">
        <v>73</v>
      </c>
      <c r="E22" s="36" t="s">
        <v>74</v>
      </c>
      <c r="F22" s="38" t="s">
        <v>44</v>
      </c>
      <c r="G22" s="36">
        <v>3.75</v>
      </c>
      <c r="H22" s="36" t="s">
        <v>69</v>
      </c>
      <c r="I22" s="39">
        <v>24582138</v>
      </c>
      <c r="J22" s="40">
        <v>42620</v>
      </c>
      <c r="K22" s="40">
        <v>42801</v>
      </c>
      <c r="L22" s="36">
        <v>0</v>
      </c>
      <c r="M22" s="36">
        <v>0.54144000000000003</v>
      </c>
      <c r="N22" s="41">
        <v>83</v>
      </c>
      <c r="O22" s="36">
        <v>0.85980999999999996</v>
      </c>
      <c r="P22" s="36">
        <v>112.57</v>
      </c>
      <c r="Q22" s="36">
        <v>113.42981</v>
      </c>
      <c r="R22" s="36">
        <v>100.85548</v>
      </c>
      <c r="S22" s="36">
        <v>3.7707199999999998</v>
      </c>
      <c r="T22" s="36">
        <v>0.39</v>
      </c>
      <c r="U22" s="42">
        <v>27883471598.879002</v>
      </c>
      <c r="V22" s="76">
        <f t="shared" si="0"/>
        <v>2.0029031830752001E-2</v>
      </c>
      <c r="W22" s="77">
        <f t="shared" si="1"/>
        <v>0</v>
      </c>
      <c r="X22" s="77">
        <f t="shared" si="2"/>
        <v>0</v>
      </c>
      <c r="Y22" s="78">
        <f t="shared" si="3"/>
        <v>113.42981</v>
      </c>
      <c r="Z22" s="79">
        <f t="array" ref="Z22">VLOOKUP(B22&amp;E22,CHOOSE({1,2},BGCO2511!$B$5:$B$222&amp;BGCO2511!$E$5:$E$222,BGCO2511!$Q$5:$Q$222),2,0)</f>
        <v>113.27945</v>
      </c>
      <c r="AA22" s="55">
        <f t="shared" si="4"/>
        <v>1.3273369529955836E-3</v>
      </c>
      <c r="AB22" s="55">
        <f t="shared" si="5"/>
        <v>2.6585274081681918E-5</v>
      </c>
      <c r="AD22" s="61" t="s">
        <v>72</v>
      </c>
      <c r="AE22" s="61"/>
      <c r="AF22" s="84">
        <f>BGIV2511!E8</f>
        <v>179.76</v>
      </c>
    </row>
    <row r="23" spans="2:32">
      <c r="B23" s="36">
        <v>5</v>
      </c>
      <c r="C23" s="37">
        <v>42703</v>
      </c>
      <c r="D23" s="36" t="s">
        <v>75</v>
      </c>
      <c r="E23" s="36" t="s">
        <v>76</v>
      </c>
      <c r="F23" s="38" t="s">
        <v>44</v>
      </c>
      <c r="G23" s="36">
        <v>1.5</v>
      </c>
      <c r="H23" s="36" t="s">
        <v>77</v>
      </c>
      <c r="I23" s="39">
        <v>32456055</v>
      </c>
      <c r="J23" s="40">
        <v>42573</v>
      </c>
      <c r="K23" s="40">
        <v>42757</v>
      </c>
      <c r="L23" s="36">
        <v>0</v>
      </c>
      <c r="M23" s="36">
        <v>0.29348000000000002</v>
      </c>
      <c r="N23" s="41">
        <v>130</v>
      </c>
      <c r="O23" s="36">
        <v>0.52988999999999997</v>
      </c>
      <c r="P23" s="36">
        <v>103.88</v>
      </c>
      <c r="Q23" s="36">
        <v>104.40989</v>
      </c>
      <c r="R23" s="36">
        <v>100.52931</v>
      </c>
      <c r="S23" s="36">
        <v>4.1467400000000003</v>
      </c>
      <c r="T23" s="36">
        <v>0.55000000000000004</v>
      </c>
      <c r="U23" s="42">
        <v>33887331747.179001</v>
      </c>
      <c r="V23" s="76">
        <f t="shared" si="0"/>
        <v>2.4341676531081158E-2</v>
      </c>
      <c r="W23" s="77">
        <f t="shared" si="1"/>
        <v>0</v>
      </c>
      <c r="X23" s="77">
        <f t="shared" si="2"/>
        <v>0</v>
      </c>
      <c r="Y23" s="78">
        <f t="shared" si="3"/>
        <v>104.40989</v>
      </c>
      <c r="Z23" s="79">
        <f t="array" ref="Z23">VLOOKUP(B23&amp;E23,CHOOSE({1,2},BGCO2511!$B$5:$B$222&amp;BGCO2511!$E$5:$E$222,BGCO2511!$Q$5:$Q$222),2,0)</f>
        <v>104.23582</v>
      </c>
      <c r="AA23" s="55">
        <f t="shared" si="4"/>
        <v>1.6699633580854467E-3</v>
      </c>
      <c r="AB23" s="55">
        <f t="shared" si="5"/>
        <v>4.0649707881274001E-5</v>
      </c>
      <c r="AD23" s="61"/>
      <c r="AE23" s="61"/>
      <c r="AF23" s="84"/>
    </row>
    <row r="24" spans="2:32">
      <c r="B24" s="36">
        <v>5</v>
      </c>
      <c r="C24" s="37">
        <v>42703</v>
      </c>
      <c r="D24" s="36">
        <v>999799</v>
      </c>
      <c r="E24" s="36" t="s">
        <v>79</v>
      </c>
      <c r="F24" s="38" t="s">
        <v>44</v>
      </c>
      <c r="G24" s="36">
        <v>8</v>
      </c>
      <c r="H24" s="36" t="s">
        <v>77</v>
      </c>
      <c r="I24" s="39">
        <v>24072000</v>
      </c>
      <c r="J24" s="40">
        <v>42528</v>
      </c>
      <c r="K24" s="40">
        <v>42711</v>
      </c>
      <c r="L24" s="75">
        <v>1</v>
      </c>
      <c r="M24" s="36">
        <v>4.3720000000000002E-2</v>
      </c>
      <c r="N24" s="41">
        <v>-8</v>
      </c>
      <c r="O24" s="36">
        <v>-0.17485999999999999</v>
      </c>
      <c r="P24" s="36">
        <v>133.46</v>
      </c>
      <c r="Q24" s="36">
        <v>133.28514000000001</v>
      </c>
      <c r="R24" s="36">
        <v>99.828689999999995</v>
      </c>
      <c r="S24" s="36">
        <v>4.5218600000000002</v>
      </c>
      <c r="T24" s="36">
        <v>0.51</v>
      </c>
      <c r="U24" s="42">
        <v>32084398085.245998</v>
      </c>
      <c r="V24" s="76">
        <f t="shared" si="0"/>
        <v>2.3046607673692463E-2</v>
      </c>
      <c r="W24" s="77">
        <f t="shared" si="1"/>
        <v>962880000</v>
      </c>
      <c r="X24" s="77">
        <f t="shared" si="2"/>
        <v>4</v>
      </c>
      <c r="Y24" s="78">
        <f t="shared" si="3"/>
        <v>137.28514000000001</v>
      </c>
      <c r="Z24" s="79">
        <f t="array" ref="Z24">VLOOKUP(B24&amp;E24,CHOOSE({1,2},BGCO2511!$B$5:$B$222&amp;BGCO2511!$E$5:$E$222,BGCO2511!$Q$5:$Q$222),2,0)</f>
        <v>137.05328</v>
      </c>
      <c r="AA24" s="55">
        <f t="shared" si="4"/>
        <v>1.6917508285829719E-3</v>
      </c>
      <c r="AB24" s="55">
        <f t="shared" si="5"/>
        <v>3.8989117627995901E-5</v>
      </c>
      <c r="AD24" s="61" t="s">
        <v>78</v>
      </c>
      <c r="AE24" s="61"/>
      <c r="AF24" s="82">
        <f>AF15/AF17</f>
        <v>0.89362627121389548</v>
      </c>
    </row>
    <row r="25" spans="2:32">
      <c r="B25" s="36">
        <v>5</v>
      </c>
      <c r="C25" s="37">
        <v>42703</v>
      </c>
      <c r="D25" s="36" t="s">
        <v>80</v>
      </c>
      <c r="E25" s="36" t="s">
        <v>81</v>
      </c>
      <c r="F25" s="38" t="s">
        <v>44</v>
      </c>
      <c r="G25" s="36">
        <v>3.75</v>
      </c>
      <c r="H25" s="36" t="s">
        <v>77</v>
      </c>
      <c r="I25" s="39">
        <v>28384784</v>
      </c>
      <c r="J25" s="40">
        <v>42620</v>
      </c>
      <c r="K25" s="40">
        <v>42801</v>
      </c>
      <c r="L25" s="36">
        <v>0</v>
      </c>
      <c r="M25" s="36">
        <v>0.54144000000000003</v>
      </c>
      <c r="N25" s="41">
        <v>83</v>
      </c>
      <c r="O25" s="36">
        <v>0.85980999999999996</v>
      </c>
      <c r="P25" s="36">
        <v>114.89</v>
      </c>
      <c r="Q25" s="36">
        <v>115.74981</v>
      </c>
      <c r="R25" s="36">
        <v>100.85548</v>
      </c>
      <c r="S25" s="36">
        <v>4.7707199999999998</v>
      </c>
      <c r="T25" s="36">
        <v>0.57999999999999996</v>
      </c>
      <c r="U25" s="42">
        <v>32855332592.296001</v>
      </c>
      <c r="V25" s="76">
        <f t="shared" si="0"/>
        <v>2.3600379169697656E-2</v>
      </c>
      <c r="W25" s="77">
        <f t="shared" si="1"/>
        <v>0</v>
      </c>
      <c r="X25" s="77">
        <f t="shared" si="2"/>
        <v>0</v>
      </c>
      <c r="Y25" s="78">
        <f t="shared" si="3"/>
        <v>115.74981</v>
      </c>
      <c r="Z25" s="79">
        <f t="array" ref="Z25">VLOOKUP(B25&amp;E25,CHOOSE({1,2},BGCO2511!$B$5:$B$222&amp;BGCO2511!$E$5:$E$222,BGCO2511!$Q$5:$Q$222),2,0)</f>
        <v>115.51945000000001</v>
      </c>
      <c r="AA25" s="55">
        <f t="shared" si="4"/>
        <v>1.9941230675872834E-3</v>
      </c>
      <c r="AB25" s="55">
        <f t="shared" si="5"/>
        <v>4.7062060506100514E-5</v>
      </c>
      <c r="AD25" s="61"/>
      <c r="AE25" s="61"/>
      <c r="AF25" s="84"/>
    </row>
    <row r="26" spans="2:32">
      <c r="B26" s="36">
        <v>5</v>
      </c>
      <c r="C26" s="37">
        <v>42703</v>
      </c>
      <c r="D26" s="36" t="s">
        <v>83</v>
      </c>
      <c r="E26" s="36" t="s">
        <v>84</v>
      </c>
      <c r="F26" s="38" t="s">
        <v>44</v>
      </c>
      <c r="G26" s="36">
        <v>4</v>
      </c>
      <c r="H26" s="36" t="s">
        <v>85</v>
      </c>
      <c r="I26" s="39">
        <v>37947588</v>
      </c>
      <c r="J26" s="40">
        <v>42620</v>
      </c>
      <c r="K26" s="40">
        <v>42801</v>
      </c>
      <c r="L26" s="36">
        <v>0</v>
      </c>
      <c r="M26" s="36">
        <v>0.54144000000000003</v>
      </c>
      <c r="N26" s="41">
        <v>83</v>
      </c>
      <c r="O26" s="36">
        <v>0.91713</v>
      </c>
      <c r="P26" s="36">
        <v>117.41</v>
      </c>
      <c r="Q26" s="36">
        <v>118.32713</v>
      </c>
      <c r="R26" s="36">
        <v>100.91221</v>
      </c>
      <c r="S26" s="36">
        <v>5.2707199999999998</v>
      </c>
      <c r="T26" s="36">
        <v>0.64</v>
      </c>
      <c r="U26" s="42">
        <v>44902290673.452003</v>
      </c>
      <c r="V26" s="76">
        <f t="shared" si="0"/>
        <v>3.22538535412644E-2</v>
      </c>
      <c r="W26" s="77">
        <f t="shared" si="1"/>
        <v>0</v>
      </c>
      <c r="X26" s="77">
        <f t="shared" si="2"/>
        <v>0</v>
      </c>
      <c r="Y26" s="78">
        <f t="shared" si="3"/>
        <v>118.32713</v>
      </c>
      <c r="Z26" s="79">
        <f t="array" ref="Z26">VLOOKUP(B26&amp;E26,CHOOSE({1,2},BGCO2511!$B$5:$B$222&amp;BGCO2511!$E$5:$E$222,BGCO2511!$Q$5:$Q$222),2,0)</f>
        <v>118.09608</v>
      </c>
      <c r="AA26" s="55">
        <f t="shared" si="4"/>
        <v>1.9564578265425236E-3</v>
      </c>
      <c r="AB26" s="55">
        <f t="shared" si="5"/>
        <v>6.3103304196963025E-5</v>
      </c>
      <c r="AD26" s="61" t="s">
        <v>82</v>
      </c>
      <c r="AE26" s="61"/>
      <c r="AF26" s="86">
        <f>AF19/(AF22-AF24)*AF29</f>
        <v>3463.7733090225643</v>
      </c>
    </row>
    <row r="27" spans="2:32">
      <c r="B27" s="36">
        <v>5</v>
      </c>
      <c r="C27" s="37">
        <v>42703</v>
      </c>
      <c r="D27" s="36" t="s">
        <v>87</v>
      </c>
      <c r="E27" s="36" t="s">
        <v>88</v>
      </c>
      <c r="F27" s="38" t="s">
        <v>44</v>
      </c>
      <c r="G27" s="36">
        <v>0.5</v>
      </c>
      <c r="H27" s="36" t="s">
        <v>85</v>
      </c>
      <c r="I27" s="39">
        <v>11220561</v>
      </c>
      <c r="J27" s="40">
        <v>42585</v>
      </c>
      <c r="K27" s="40">
        <v>42757</v>
      </c>
      <c r="L27" s="36">
        <v>0</v>
      </c>
      <c r="M27" s="36">
        <v>0.29348000000000002</v>
      </c>
      <c r="N27" s="41">
        <v>118</v>
      </c>
      <c r="O27" s="36">
        <v>0.16033</v>
      </c>
      <c r="P27" s="36">
        <v>98.29</v>
      </c>
      <c r="Q27" s="36">
        <v>98.450329999999994</v>
      </c>
      <c r="R27" s="36">
        <v>100.16027</v>
      </c>
      <c r="S27" s="36">
        <v>5.6467400000000003</v>
      </c>
      <c r="T27" s="36">
        <v>0.81</v>
      </c>
      <c r="U27" s="42">
        <v>11046678893.285999</v>
      </c>
      <c r="V27" s="76">
        <f t="shared" si="0"/>
        <v>7.9349618426500599E-3</v>
      </c>
      <c r="W27" s="77">
        <f t="shared" si="1"/>
        <v>0</v>
      </c>
      <c r="X27" s="77">
        <f t="shared" si="2"/>
        <v>0</v>
      </c>
      <c r="Y27" s="78">
        <f t="shared" si="3"/>
        <v>98.450329999999994</v>
      </c>
      <c r="Z27" s="79">
        <f t="array" ref="Z27">VLOOKUP(B27&amp;E27,CHOOSE({1,2},BGCO2511!$B$5:$B$222&amp;BGCO2511!$E$5:$E$222,BGCO2511!$Q$5:$Q$222),2,0)</f>
        <v>98.238969999999995</v>
      </c>
      <c r="AA27" s="55">
        <f t="shared" si="4"/>
        <v>2.1514883553848119E-3</v>
      </c>
      <c r="AB27" s="55">
        <f t="shared" si="5"/>
        <v>1.7071978004884414E-5</v>
      </c>
      <c r="AD27" s="61" t="s">
        <v>86</v>
      </c>
      <c r="AE27" s="61"/>
      <c r="AF27" s="84">
        <f>BGIV2811!P8</f>
        <v>3463.83</v>
      </c>
    </row>
    <row r="28" spans="2:32">
      <c r="B28" s="36">
        <v>5</v>
      </c>
      <c r="C28" s="37">
        <v>42703</v>
      </c>
      <c r="D28" s="36" t="s">
        <v>89</v>
      </c>
      <c r="E28" s="36" t="s">
        <v>90</v>
      </c>
      <c r="F28" s="38" t="s">
        <v>44</v>
      </c>
      <c r="G28" s="36">
        <v>1.75</v>
      </c>
      <c r="H28" s="36" t="s">
        <v>85</v>
      </c>
      <c r="I28" s="39">
        <v>29050714</v>
      </c>
      <c r="J28" s="40">
        <v>42620</v>
      </c>
      <c r="K28" s="40">
        <v>42801</v>
      </c>
      <c r="L28" s="36">
        <v>0</v>
      </c>
      <c r="M28" s="36">
        <v>0.54144000000000003</v>
      </c>
      <c r="N28" s="41">
        <v>83</v>
      </c>
      <c r="O28" s="36">
        <v>0.40123999999999999</v>
      </c>
      <c r="P28" s="36">
        <v>105.5</v>
      </c>
      <c r="Q28" s="36">
        <v>105.90124</v>
      </c>
      <c r="R28" s="36">
        <v>100.4003</v>
      </c>
      <c r="S28" s="36">
        <v>5.7707199999999998</v>
      </c>
      <c r="T28" s="36">
        <v>0.77</v>
      </c>
      <c r="U28" s="42">
        <v>30765067253.66</v>
      </c>
      <c r="V28" s="76">
        <f t="shared" si="0"/>
        <v>2.2098916525285003E-2</v>
      </c>
      <c r="W28" s="77">
        <f t="shared" si="1"/>
        <v>0</v>
      </c>
      <c r="X28" s="77">
        <f t="shared" si="2"/>
        <v>0</v>
      </c>
      <c r="Y28" s="78">
        <f t="shared" si="3"/>
        <v>105.90124</v>
      </c>
      <c r="Z28" s="79">
        <f t="array" ref="Z28">VLOOKUP(B28&amp;E28,CHOOSE({1,2},BGCO2511!$B$5:$B$222&amp;BGCO2511!$E$5:$E$222,BGCO2511!$Q$5:$Q$222),2,0)</f>
        <v>105.66641</v>
      </c>
      <c r="AA28" s="55">
        <f t="shared" si="4"/>
        <v>2.2223713287883307E-3</v>
      </c>
      <c r="AB28" s="55">
        <f t="shared" si="5"/>
        <v>4.9111998483080028E-5</v>
      </c>
      <c r="AD28" s="61"/>
      <c r="AE28" s="61"/>
      <c r="AF28" s="84"/>
    </row>
    <row r="29" spans="2:32">
      <c r="B29" s="36">
        <v>5</v>
      </c>
      <c r="C29" s="37">
        <v>42703</v>
      </c>
      <c r="D29" s="36" t="s">
        <v>92</v>
      </c>
      <c r="E29" s="36" t="s">
        <v>93</v>
      </c>
      <c r="F29" s="38" t="s">
        <v>44</v>
      </c>
      <c r="G29" s="36">
        <v>2.25</v>
      </c>
      <c r="H29" s="36" t="s">
        <v>94</v>
      </c>
      <c r="I29" s="39">
        <v>27477141</v>
      </c>
      <c r="J29" s="40">
        <v>42620</v>
      </c>
      <c r="K29" s="40">
        <v>42801</v>
      </c>
      <c r="L29" s="36">
        <v>0</v>
      </c>
      <c r="M29" s="36">
        <v>0.54144000000000003</v>
      </c>
      <c r="N29" s="41">
        <v>83</v>
      </c>
      <c r="O29" s="36">
        <v>0.51588000000000001</v>
      </c>
      <c r="P29" s="36">
        <v>108.73</v>
      </c>
      <c r="Q29" s="36">
        <v>109.24588</v>
      </c>
      <c r="R29" s="36">
        <v>100.51432</v>
      </c>
      <c r="S29" s="36">
        <v>6.7707199999999998</v>
      </c>
      <c r="T29" s="36">
        <v>0.92</v>
      </c>
      <c r="U29" s="42">
        <v>30017645577.304001</v>
      </c>
      <c r="V29" s="76">
        <f t="shared" si="0"/>
        <v>2.1562034577366787E-2</v>
      </c>
      <c r="W29" s="77">
        <f t="shared" si="1"/>
        <v>0</v>
      </c>
      <c r="X29" s="77">
        <f t="shared" si="2"/>
        <v>0</v>
      </c>
      <c r="Y29" s="78">
        <f t="shared" si="3"/>
        <v>109.24588</v>
      </c>
      <c r="Z29" s="79">
        <f t="array" ref="Z29">VLOOKUP(B29&amp;E29,CHOOSE({1,2},BGCO2511!$B$5:$B$222&amp;BGCO2511!$E$5:$E$222,BGCO2511!$Q$5:$Q$222),2,0)</f>
        <v>108.92967</v>
      </c>
      <c r="AA29" s="55">
        <f t="shared" si="4"/>
        <v>2.9028821991290421E-3</v>
      </c>
      <c r="AB29" s="55">
        <f t="shared" si="5"/>
        <v>6.2592046351642942E-5</v>
      </c>
      <c r="AD29" s="61" t="s">
        <v>91</v>
      </c>
      <c r="AE29" s="61"/>
      <c r="AF29" s="86">
        <f>BGIV2511!P8</f>
        <v>3453.19</v>
      </c>
    </row>
    <row r="30" spans="2:32">
      <c r="B30" s="36">
        <v>5</v>
      </c>
      <c r="C30" s="37">
        <v>42703</v>
      </c>
      <c r="D30" s="36" t="s">
        <v>95</v>
      </c>
      <c r="E30" s="36" t="s">
        <v>96</v>
      </c>
      <c r="F30" s="38" t="s">
        <v>44</v>
      </c>
      <c r="G30" s="36">
        <v>2.75</v>
      </c>
      <c r="H30" s="36" t="s">
        <v>97</v>
      </c>
      <c r="I30" s="39">
        <v>26915016</v>
      </c>
      <c r="J30" s="40">
        <v>42620</v>
      </c>
      <c r="K30" s="40">
        <v>42801</v>
      </c>
      <c r="L30" s="36">
        <v>0</v>
      </c>
      <c r="M30" s="36">
        <v>0.54144000000000003</v>
      </c>
      <c r="N30" s="41">
        <v>83</v>
      </c>
      <c r="O30" s="36">
        <v>0.63051999999999997</v>
      </c>
      <c r="P30" s="36">
        <v>112.36</v>
      </c>
      <c r="Q30" s="36">
        <v>112.99052</v>
      </c>
      <c r="R30" s="36">
        <v>100.62819</v>
      </c>
      <c r="S30" s="36">
        <v>7.7707199999999998</v>
      </c>
      <c r="T30" s="36">
        <v>1.0900000000000001</v>
      </c>
      <c r="U30" s="42">
        <v>30411417845.057999</v>
      </c>
      <c r="V30" s="76">
        <f t="shared" si="0"/>
        <v>2.1844885916625034E-2</v>
      </c>
      <c r="W30" s="77">
        <f t="shared" si="1"/>
        <v>0</v>
      </c>
      <c r="X30" s="77">
        <f t="shared" si="2"/>
        <v>0</v>
      </c>
      <c r="Y30" s="78">
        <f t="shared" si="3"/>
        <v>112.99052</v>
      </c>
      <c r="Z30" s="79">
        <f t="array" ref="Z30">VLOOKUP(B30&amp;E30,CHOOSE({1,2},BGCO2511!$B$5:$B$222&amp;BGCO2511!$E$5:$E$222,BGCO2511!$Q$5:$Q$222),2,0)</f>
        <v>112.63293</v>
      </c>
      <c r="AA30" s="55">
        <f t="shared" si="4"/>
        <v>3.1748264029001216E-3</v>
      </c>
      <c r="AB30" s="55">
        <f t="shared" si="5"/>
        <v>6.9353720576442182E-5</v>
      </c>
      <c r="AD30" s="61"/>
      <c r="AE30" s="61"/>
      <c r="AF30" s="84"/>
    </row>
    <row r="31" spans="2:32">
      <c r="B31" s="36">
        <v>5</v>
      </c>
      <c r="C31" s="37">
        <v>42703</v>
      </c>
      <c r="D31" s="36">
        <v>3088069</v>
      </c>
      <c r="E31" s="36" t="s">
        <v>99</v>
      </c>
      <c r="F31" s="38" t="s">
        <v>44</v>
      </c>
      <c r="G31" s="36">
        <v>5</v>
      </c>
      <c r="H31" s="36" t="s">
        <v>100</v>
      </c>
      <c r="I31" s="39">
        <v>35076458</v>
      </c>
      <c r="J31" s="40">
        <v>42620</v>
      </c>
      <c r="K31" s="40">
        <v>42801</v>
      </c>
      <c r="L31" s="36">
        <v>0</v>
      </c>
      <c r="M31" s="36">
        <v>0.54144000000000003</v>
      </c>
      <c r="N31" s="41">
        <v>83</v>
      </c>
      <c r="O31" s="36">
        <v>1.1464099999999999</v>
      </c>
      <c r="P31" s="36">
        <v>130.22999999999999</v>
      </c>
      <c r="Q31" s="36">
        <v>131.37640999999999</v>
      </c>
      <c r="R31" s="36">
        <v>101.13875</v>
      </c>
      <c r="S31" s="36">
        <v>8.2707200000000007</v>
      </c>
      <c r="T31" s="36">
        <v>1.1599999999999999</v>
      </c>
      <c r="U31" s="42">
        <v>46082190868.593002</v>
      </c>
      <c r="V31" s="76">
        <f t="shared" si="0"/>
        <v>3.310138999244789E-2</v>
      </c>
      <c r="W31" s="77">
        <f t="shared" si="1"/>
        <v>0</v>
      </c>
      <c r="X31" s="77">
        <f t="shared" si="2"/>
        <v>0</v>
      </c>
      <c r="Y31" s="78">
        <f t="shared" si="3"/>
        <v>131.37640999999999</v>
      </c>
      <c r="Z31" s="79">
        <f t="array" ref="Z31">VLOOKUP(B31&amp;E31,CHOOSE({1,2},BGCO2511!$B$5:$B$222&amp;BGCO2511!$E$5:$E$222,BGCO2511!$Q$5:$Q$222),2,0)</f>
        <v>130.90260000000001</v>
      </c>
      <c r="AA31" s="55">
        <f t="shared" si="4"/>
        <v>3.6195614143643695E-3</v>
      </c>
      <c r="AB31" s="55">
        <f t="shared" si="5"/>
        <v>1.1981251397849128E-4</v>
      </c>
      <c r="AD31" s="61" t="s">
        <v>98</v>
      </c>
      <c r="AE31" s="61"/>
      <c r="AF31" s="87">
        <f>AF27/AF29-1</f>
        <v>3.081208969098137E-3</v>
      </c>
    </row>
    <row r="32" spans="2:32">
      <c r="B32" s="36">
        <v>5</v>
      </c>
      <c r="C32" s="37">
        <v>42703</v>
      </c>
      <c r="D32" s="36" t="s">
        <v>102</v>
      </c>
      <c r="E32" s="36" t="s">
        <v>103</v>
      </c>
      <c r="F32" s="38" t="s">
        <v>44</v>
      </c>
      <c r="G32" s="36">
        <v>2</v>
      </c>
      <c r="H32" s="36" t="s">
        <v>100</v>
      </c>
      <c r="I32" s="39">
        <v>25443304</v>
      </c>
      <c r="J32" s="40">
        <v>42620</v>
      </c>
      <c r="K32" s="40">
        <v>42801</v>
      </c>
      <c r="L32" s="36">
        <v>0</v>
      </c>
      <c r="M32" s="36">
        <v>0.54144000000000003</v>
      </c>
      <c r="N32" s="41">
        <v>83</v>
      </c>
      <c r="O32" s="36">
        <v>0.45856000000000002</v>
      </c>
      <c r="P32" s="36">
        <v>106.36</v>
      </c>
      <c r="Q32" s="36">
        <v>106.81856000000001</v>
      </c>
      <c r="R32" s="36">
        <v>100.45733</v>
      </c>
      <c r="S32" s="36">
        <v>8.7707200000000007</v>
      </c>
      <c r="T32" s="36">
        <v>1.23</v>
      </c>
      <c r="U32" s="42">
        <v>27178171848.875</v>
      </c>
      <c r="V32" s="76">
        <f t="shared" si="0"/>
        <v>1.9522406567360498E-2</v>
      </c>
      <c r="W32" s="77">
        <f t="shared" si="1"/>
        <v>0</v>
      </c>
      <c r="X32" s="77">
        <f t="shared" si="2"/>
        <v>0</v>
      </c>
      <c r="Y32" s="78">
        <f t="shared" si="3"/>
        <v>106.81856000000001</v>
      </c>
      <c r="Z32" s="79">
        <f t="array" ref="Z32">VLOOKUP(B32&amp;E32,CHOOSE({1,2},BGCO2511!$B$5:$B$222&amp;BGCO2511!$E$5:$E$222,BGCO2511!$Q$5:$Q$222),2,0)</f>
        <v>106.43304000000001</v>
      </c>
      <c r="AA32" s="55">
        <f t="shared" si="4"/>
        <v>3.6221834873833014E-3</v>
      </c>
      <c r="AB32" s="55">
        <f t="shared" si="5"/>
        <v>7.0713738702276512E-5</v>
      </c>
      <c r="AD32" s="61" t="s">
        <v>101</v>
      </c>
      <c r="AE32" s="61"/>
      <c r="AF32" s="88">
        <f>AB56</f>
        <v>3.065804792885591E-3</v>
      </c>
    </row>
    <row r="33" spans="2:32">
      <c r="B33" s="36">
        <v>5</v>
      </c>
      <c r="C33" s="37">
        <v>42703</v>
      </c>
      <c r="D33" s="36" t="s">
        <v>104</v>
      </c>
      <c r="E33" s="36" t="s">
        <v>105</v>
      </c>
      <c r="F33" s="38" t="s">
        <v>44</v>
      </c>
      <c r="G33" s="36">
        <v>1.5</v>
      </c>
      <c r="H33" s="36" t="s">
        <v>106</v>
      </c>
      <c r="I33" s="39">
        <v>19453285</v>
      </c>
      <c r="J33" s="40">
        <v>42573</v>
      </c>
      <c r="K33" s="40">
        <v>42757</v>
      </c>
      <c r="L33" s="36">
        <v>0</v>
      </c>
      <c r="M33" s="36">
        <v>0.29348000000000002</v>
      </c>
      <c r="N33" s="41">
        <v>130</v>
      </c>
      <c r="O33" s="36">
        <v>0.52988999999999997</v>
      </c>
      <c r="P33" s="36">
        <v>101.2</v>
      </c>
      <c r="Q33" s="36">
        <v>101.72989</v>
      </c>
      <c r="R33" s="36">
        <v>100.52931</v>
      </c>
      <c r="S33" s="36">
        <v>9.6467399999999994</v>
      </c>
      <c r="T33" s="36">
        <v>1.37</v>
      </c>
      <c r="U33" s="42">
        <v>19789805685.625</v>
      </c>
      <c r="V33" s="76">
        <f t="shared" si="0"/>
        <v>1.4215254603293922E-2</v>
      </c>
      <c r="W33" s="77">
        <f t="shared" si="1"/>
        <v>0</v>
      </c>
      <c r="X33" s="77">
        <f t="shared" si="2"/>
        <v>0</v>
      </c>
      <c r="Y33" s="78">
        <f t="shared" si="3"/>
        <v>101.72989</v>
      </c>
      <c r="Z33" s="79">
        <f t="array" ref="Z33">VLOOKUP(B33&amp;E33,CHOOSE({1,2},BGCO2511!$B$5:$B$222&amp;BGCO2511!$E$5:$E$222,BGCO2511!$Q$5:$Q$222),2,0)</f>
        <v>101.33582</v>
      </c>
      <c r="AA33" s="55">
        <f t="shared" si="4"/>
        <v>3.8887532562523752E-3</v>
      </c>
      <c r="AB33" s="55">
        <f t="shared" si="5"/>
        <v>5.5279617627015805E-5</v>
      </c>
      <c r="AD33" s="61"/>
      <c r="AE33" s="61"/>
      <c r="AF33" s="84"/>
    </row>
    <row r="34" spans="2:32">
      <c r="B34" s="36">
        <v>5</v>
      </c>
      <c r="C34" s="37">
        <v>42703</v>
      </c>
      <c r="D34" s="36" t="s">
        <v>108</v>
      </c>
      <c r="E34" s="36" t="s">
        <v>109</v>
      </c>
      <c r="F34" s="38" t="s">
        <v>44</v>
      </c>
      <c r="G34" s="36">
        <v>4.25</v>
      </c>
      <c r="H34" s="36" t="s">
        <v>110</v>
      </c>
      <c r="I34" s="39">
        <v>31004407</v>
      </c>
      <c r="J34" s="40">
        <v>42528</v>
      </c>
      <c r="K34" s="40">
        <v>42711</v>
      </c>
      <c r="L34" s="75">
        <v>1</v>
      </c>
      <c r="M34" s="36">
        <v>4.3720000000000002E-2</v>
      </c>
      <c r="N34" s="41">
        <v>-8</v>
      </c>
      <c r="O34" s="36">
        <v>-9.2899999999999996E-2</v>
      </c>
      <c r="P34" s="36">
        <v>127.98</v>
      </c>
      <c r="Q34" s="36">
        <v>127.8871</v>
      </c>
      <c r="R34" s="36">
        <v>99.908119999999997</v>
      </c>
      <c r="S34" s="36">
        <v>11.02186</v>
      </c>
      <c r="T34" s="36">
        <v>1.49</v>
      </c>
      <c r="U34" s="42">
        <v>39650638170.458</v>
      </c>
      <c r="V34" s="76">
        <f t="shared" si="0"/>
        <v>2.8481528607709711E-2</v>
      </c>
      <c r="W34" s="77">
        <f t="shared" si="1"/>
        <v>658843648.75</v>
      </c>
      <c r="X34" s="77">
        <f t="shared" si="2"/>
        <v>2.125</v>
      </c>
      <c r="Y34" s="78">
        <f t="shared" si="3"/>
        <v>130.0121</v>
      </c>
      <c r="Z34" s="79">
        <f t="array" ref="Z34">VLOOKUP(B34&amp;E34,CHOOSE({1,2},BGCO2511!$B$5:$B$222&amp;BGCO2511!$E$5:$E$222,BGCO2511!$Q$5:$Q$222),2,0)</f>
        <v>129.55049</v>
      </c>
      <c r="AA34" s="55">
        <f t="shared" si="4"/>
        <v>3.563166762240888E-3</v>
      </c>
      <c r="AB34" s="55">
        <f t="shared" si="5"/>
        <v>1.0148443607280424E-4</v>
      </c>
      <c r="AD34" s="61" t="s">
        <v>107</v>
      </c>
      <c r="AE34" s="61"/>
      <c r="AF34" s="88">
        <f>AF31-AF32</f>
        <v>1.5404176212545969E-5</v>
      </c>
    </row>
    <row r="35" spans="2:32">
      <c r="B35" s="36">
        <v>5</v>
      </c>
      <c r="C35" s="37">
        <v>42703</v>
      </c>
      <c r="D35" s="36">
        <v>240419</v>
      </c>
      <c r="E35" s="36" t="s">
        <v>111</v>
      </c>
      <c r="F35" s="38" t="s">
        <v>44</v>
      </c>
      <c r="G35" s="36">
        <v>6</v>
      </c>
      <c r="H35" s="36">
        <v>2028</v>
      </c>
      <c r="I35" s="39">
        <v>19027662</v>
      </c>
      <c r="J35" s="40">
        <v>42528</v>
      </c>
      <c r="K35" s="40">
        <v>42711</v>
      </c>
      <c r="L35" s="75">
        <v>1</v>
      </c>
      <c r="M35" s="36">
        <v>4.3720000000000002E-2</v>
      </c>
      <c r="N35" s="41">
        <v>-8</v>
      </c>
      <c r="O35" s="36">
        <v>-0.13114999999999999</v>
      </c>
      <c r="P35" s="36">
        <v>149.25</v>
      </c>
      <c r="Q35" s="36">
        <v>149.11885000000001</v>
      </c>
      <c r="R35" s="36">
        <v>99.870859999999993</v>
      </c>
      <c r="S35" s="36">
        <v>12.02186</v>
      </c>
      <c r="T35" s="36">
        <v>1.51</v>
      </c>
      <c r="U35" s="42">
        <v>28373831224.18</v>
      </c>
      <c r="V35" s="76">
        <f t="shared" si="0"/>
        <v>2.038126302652836E-2</v>
      </c>
      <c r="W35" s="77">
        <f t="shared" si="1"/>
        <v>570829860</v>
      </c>
      <c r="X35" s="77">
        <f t="shared" si="2"/>
        <v>3</v>
      </c>
      <c r="Y35" s="78">
        <f t="shared" si="3"/>
        <v>152.11885000000001</v>
      </c>
      <c r="Z35" s="79">
        <f t="array" ref="Z35">VLOOKUP(B35&amp;E35,CHOOSE({1,2},BGCO2511!$B$5:$B$222&amp;BGCO2511!$E$5:$E$222,BGCO2511!$Q$5:$Q$222),2,0)</f>
        <v>151.56245999999999</v>
      </c>
      <c r="AA35" s="55">
        <f t="shared" si="4"/>
        <v>3.6710277729723462E-3</v>
      </c>
      <c r="AB35" s="55">
        <f t="shared" si="5"/>
        <v>7.4820182618640023E-5</v>
      </c>
    </row>
    <row r="36" spans="2:32">
      <c r="B36" s="36">
        <v>5</v>
      </c>
      <c r="C36" s="37">
        <v>42703</v>
      </c>
      <c r="D36" s="36" t="s">
        <v>112</v>
      </c>
      <c r="E36" s="36" t="s">
        <v>113</v>
      </c>
      <c r="F36" s="38" t="s">
        <v>44</v>
      </c>
      <c r="G36" s="36">
        <v>4.75</v>
      </c>
      <c r="H36" s="36" t="s">
        <v>114</v>
      </c>
      <c r="I36" s="39">
        <v>33640504</v>
      </c>
      <c r="J36" s="40">
        <v>42528</v>
      </c>
      <c r="K36" s="40">
        <v>42711</v>
      </c>
      <c r="L36" s="75">
        <v>1</v>
      </c>
      <c r="M36" s="36">
        <v>4.3720000000000002E-2</v>
      </c>
      <c r="N36" s="41">
        <v>-8</v>
      </c>
      <c r="O36" s="36">
        <v>-0.10383000000000001</v>
      </c>
      <c r="P36" s="36">
        <v>138.24</v>
      </c>
      <c r="Q36" s="36">
        <v>138.13616999999999</v>
      </c>
      <c r="R36" s="36">
        <v>99.897440000000003</v>
      </c>
      <c r="S36" s="36">
        <v>14.02186</v>
      </c>
      <c r="T36" s="36">
        <v>1.68</v>
      </c>
      <c r="U36" s="42">
        <v>46469705430.364998</v>
      </c>
      <c r="V36" s="76">
        <f t="shared" si="0"/>
        <v>3.3379746346501142E-2</v>
      </c>
      <c r="W36" s="77">
        <f t="shared" si="1"/>
        <v>798961970</v>
      </c>
      <c r="X36" s="77">
        <f t="shared" si="2"/>
        <v>2.375</v>
      </c>
      <c r="Y36" s="78">
        <f t="shared" si="3"/>
        <v>140.51116999999999</v>
      </c>
      <c r="Z36" s="79">
        <f t="array" ref="Z36">VLOOKUP(B36&amp;E36,CHOOSE({1,2},BGCO2511!$B$5:$B$222&amp;BGCO2511!$E$5:$E$222,BGCO2511!$Q$5:$Q$222),2,0)</f>
        <v>140.0882</v>
      </c>
      <c r="AA36" s="55">
        <f t="shared" si="4"/>
        <v>3.0193121190791317E-3</v>
      </c>
      <c r="AB36" s="55">
        <f t="shared" si="5"/>
        <v>1.0078387267577827E-4</v>
      </c>
    </row>
    <row r="37" spans="2:32">
      <c r="B37" s="36">
        <v>5</v>
      </c>
      <c r="C37" s="37">
        <v>42703</v>
      </c>
      <c r="D37" s="36">
        <v>489308</v>
      </c>
      <c r="E37" s="36" t="s">
        <v>115</v>
      </c>
      <c r="F37" s="38" t="s">
        <v>44</v>
      </c>
      <c r="G37" s="36">
        <v>4.25</v>
      </c>
      <c r="H37" s="36" t="s">
        <v>116</v>
      </c>
      <c r="I37" s="39">
        <v>35440462</v>
      </c>
      <c r="J37" s="40">
        <v>42528</v>
      </c>
      <c r="K37" s="40">
        <v>42711</v>
      </c>
      <c r="L37" s="75">
        <v>1</v>
      </c>
      <c r="M37" s="36">
        <v>4.3720000000000002E-2</v>
      </c>
      <c r="N37" s="41">
        <v>-8</v>
      </c>
      <c r="O37" s="36">
        <v>-9.2899999999999996E-2</v>
      </c>
      <c r="P37" s="36">
        <v>133.41</v>
      </c>
      <c r="Q37" s="36">
        <v>133.31710000000001</v>
      </c>
      <c r="R37" s="36">
        <v>99.908119999999997</v>
      </c>
      <c r="S37" s="36">
        <v>15.52186</v>
      </c>
      <c r="T37" s="36">
        <v>1.78</v>
      </c>
      <c r="U37" s="42">
        <v>47248197520.648003</v>
      </c>
      <c r="V37" s="76">
        <f t="shared" si="0"/>
        <v>3.3938946545119655E-2</v>
      </c>
      <c r="W37" s="77">
        <f t="shared" si="1"/>
        <v>753109817.5</v>
      </c>
      <c r="X37" s="77">
        <f t="shared" si="2"/>
        <v>2.125</v>
      </c>
      <c r="Y37" s="78">
        <f t="shared" si="3"/>
        <v>135.44210000000001</v>
      </c>
      <c r="Z37" s="79">
        <f t="array" ref="Z37">VLOOKUP(B37&amp;E37,CHOOSE({1,2},BGCO2511!$B$5:$B$222&amp;BGCO2511!$E$5:$E$222,BGCO2511!$Q$5:$Q$222),2,0)</f>
        <v>135.00049000000001</v>
      </c>
      <c r="AA37" s="55">
        <f t="shared" si="4"/>
        <v>3.2711733120376341E-3</v>
      </c>
      <c r="AB37" s="55">
        <f t="shared" si="5"/>
        <v>1.1102017617706728E-4</v>
      </c>
    </row>
    <row r="38" spans="2:32">
      <c r="B38" s="36">
        <v>5</v>
      </c>
      <c r="C38" s="37">
        <v>42703</v>
      </c>
      <c r="D38" s="36" t="s">
        <v>117</v>
      </c>
      <c r="E38" s="36" t="s">
        <v>118</v>
      </c>
      <c r="F38" s="38" t="s">
        <v>44</v>
      </c>
      <c r="G38" s="36">
        <v>4.5</v>
      </c>
      <c r="H38" s="36" t="s">
        <v>119</v>
      </c>
      <c r="I38" s="39">
        <v>31783830</v>
      </c>
      <c r="J38" s="40">
        <v>42620</v>
      </c>
      <c r="K38" s="40">
        <v>42801</v>
      </c>
      <c r="L38" s="36">
        <v>0</v>
      </c>
      <c r="M38" s="36">
        <v>0.54144000000000003</v>
      </c>
      <c r="N38" s="41">
        <v>83</v>
      </c>
      <c r="O38" s="36">
        <v>1.0317700000000001</v>
      </c>
      <c r="P38" s="36">
        <v>139.62</v>
      </c>
      <c r="Q38" s="36">
        <v>140.65177</v>
      </c>
      <c r="R38" s="36">
        <v>101.02555</v>
      </c>
      <c r="S38" s="36">
        <v>17.770720000000001</v>
      </c>
      <c r="T38" s="36">
        <v>1.87</v>
      </c>
      <c r="U38" s="42">
        <v>44704518819.066002</v>
      </c>
      <c r="V38" s="76">
        <f t="shared" si="0"/>
        <v>3.2111791647978366E-2</v>
      </c>
      <c r="W38" s="77">
        <f t="shared" si="1"/>
        <v>0</v>
      </c>
      <c r="X38" s="77">
        <f t="shared" si="2"/>
        <v>0</v>
      </c>
      <c r="Y38" s="78">
        <f t="shared" si="3"/>
        <v>140.65177</v>
      </c>
      <c r="Z38" s="79">
        <f t="array" ref="Z38">VLOOKUP(B38&amp;E38,CHOOSE({1,2},BGCO2511!$B$5:$B$222&amp;BGCO2511!$E$5:$E$222,BGCO2511!$Q$5:$Q$222),2,0)</f>
        <v>140.11933999999999</v>
      </c>
      <c r="AA38" s="55">
        <f t="shared" si="4"/>
        <v>3.7998323429158098E-3</v>
      </c>
      <c r="AB38" s="55">
        <f t="shared" si="5"/>
        <v>1.2201942449296197E-4</v>
      </c>
    </row>
    <row r="39" spans="2:32">
      <c r="B39" s="36">
        <v>5</v>
      </c>
      <c r="C39" s="37">
        <v>42703</v>
      </c>
      <c r="D39" s="36">
        <v>3245239</v>
      </c>
      <c r="E39" s="36" t="s">
        <v>120</v>
      </c>
      <c r="F39" s="38" t="s">
        <v>44</v>
      </c>
      <c r="G39" s="36">
        <v>4.25</v>
      </c>
      <c r="H39" s="36" t="s">
        <v>121</v>
      </c>
      <c r="I39" s="39">
        <v>29761912</v>
      </c>
      <c r="J39" s="40">
        <v>42620</v>
      </c>
      <c r="K39" s="40">
        <v>42801</v>
      </c>
      <c r="L39" s="36">
        <v>0</v>
      </c>
      <c r="M39" s="36">
        <v>0.54144000000000003</v>
      </c>
      <c r="N39" s="41">
        <v>83</v>
      </c>
      <c r="O39" s="36">
        <v>0.97445000000000004</v>
      </c>
      <c r="P39" s="36">
        <v>137.29</v>
      </c>
      <c r="Q39" s="36">
        <v>138.26445000000001</v>
      </c>
      <c r="R39" s="36">
        <v>100.9689</v>
      </c>
      <c r="S39" s="36">
        <v>19.270720000000001</v>
      </c>
      <c r="T39" s="36">
        <v>1.92</v>
      </c>
      <c r="U39" s="42">
        <v>41150143196.347</v>
      </c>
      <c r="V39" s="76">
        <f t="shared" si="0"/>
        <v>2.9558641039258975E-2</v>
      </c>
      <c r="W39" s="77">
        <f t="shared" si="1"/>
        <v>0</v>
      </c>
      <c r="X39" s="77">
        <f t="shared" si="2"/>
        <v>0</v>
      </c>
      <c r="Y39" s="78">
        <f t="shared" si="3"/>
        <v>138.26445000000001</v>
      </c>
      <c r="Z39" s="79">
        <f t="array" ref="Z39">VLOOKUP(B39&amp;E39,CHOOSE({1,2},BGCO2511!$B$5:$B$222&amp;BGCO2511!$E$5:$E$222,BGCO2511!$Q$5:$Q$222),2,0)</f>
        <v>137.71270999999999</v>
      </c>
      <c r="AA39" s="55">
        <f t="shared" si="4"/>
        <v>4.0064566298929627E-3</v>
      </c>
      <c r="AB39" s="55">
        <f t="shared" si="5"/>
        <v>1.1842541336236534E-4</v>
      </c>
    </row>
    <row r="40" spans="2:32">
      <c r="B40" s="36">
        <v>5</v>
      </c>
      <c r="C40" s="37">
        <v>42703</v>
      </c>
      <c r="D40" s="36" t="s">
        <v>122</v>
      </c>
      <c r="E40" s="36" t="s">
        <v>123</v>
      </c>
      <c r="F40" s="38" t="s">
        <v>44</v>
      </c>
      <c r="G40" s="36">
        <v>1.75</v>
      </c>
      <c r="H40" s="36" t="s">
        <v>124</v>
      </c>
      <c r="I40" s="39">
        <v>2711090</v>
      </c>
      <c r="J40" s="40">
        <v>42683</v>
      </c>
      <c r="K40" s="40">
        <v>42801</v>
      </c>
      <c r="L40" s="36">
        <v>0</v>
      </c>
      <c r="M40" s="36">
        <v>0.54144000000000003</v>
      </c>
      <c r="N40" s="41">
        <v>20</v>
      </c>
      <c r="O40" s="36">
        <v>9.6689999999999998E-2</v>
      </c>
      <c r="P40" s="36">
        <v>95.75</v>
      </c>
      <c r="Q40" s="36">
        <v>95.846689999999995</v>
      </c>
      <c r="R40" s="36">
        <v>100.09717000000001</v>
      </c>
      <c r="S40" s="36">
        <v>20.770720000000001</v>
      </c>
      <c r="T40" s="36">
        <v>2</v>
      </c>
      <c r="U40" s="42">
        <v>2598489894.6129999</v>
      </c>
      <c r="V40" s="76">
        <f t="shared" si="0"/>
        <v>1.8665264340034173E-3</v>
      </c>
      <c r="W40" s="77">
        <f t="shared" si="1"/>
        <v>0</v>
      </c>
      <c r="X40" s="77">
        <f t="shared" si="2"/>
        <v>0</v>
      </c>
      <c r="Y40" s="78">
        <f t="shared" si="3"/>
        <v>95.846689999999995</v>
      </c>
      <c r="Z40" s="79">
        <f t="array" ref="Z40">VLOOKUP(B40&amp;E40,CHOOSE({1,2},BGCO2511!$B$5:$B$222&amp;BGCO2511!$E$5:$E$222,BGCO2511!$Q$5:$Q$222),2,0)</f>
        <v>95.371849999999995</v>
      </c>
      <c r="AA40" s="55">
        <f t="shared" si="4"/>
        <v>4.9788276100337647E-3</v>
      </c>
      <c r="AB40" s="55">
        <f t="shared" si="5"/>
        <v>9.2931133444740794E-6</v>
      </c>
    </row>
    <row r="41" spans="2:32">
      <c r="B41" s="36">
        <v>5</v>
      </c>
      <c r="C41" s="37">
        <v>42703</v>
      </c>
      <c r="D41" s="36" t="s">
        <v>125</v>
      </c>
      <c r="E41" s="36" t="s">
        <v>126</v>
      </c>
      <c r="F41" s="38" t="s">
        <v>44</v>
      </c>
      <c r="G41" s="36">
        <v>4.75</v>
      </c>
      <c r="H41" s="36" t="s">
        <v>127</v>
      </c>
      <c r="I41" s="39">
        <v>25201400</v>
      </c>
      <c r="J41" s="40">
        <v>42528</v>
      </c>
      <c r="K41" s="40">
        <v>42711</v>
      </c>
      <c r="L41" s="75">
        <v>1</v>
      </c>
      <c r="M41" s="36">
        <v>4.3720000000000002E-2</v>
      </c>
      <c r="N41" s="41">
        <v>-8</v>
      </c>
      <c r="O41" s="36">
        <v>-0.10383000000000001</v>
      </c>
      <c r="P41" s="36">
        <v>149.52000000000001</v>
      </c>
      <c r="Q41" s="36">
        <v>149.41616999999999</v>
      </c>
      <c r="R41" s="36">
        <v>99.897440000000003</v>
      </c>
      <c r="S41" s="36">
        <v>22.02186</v>
      </c>
      <c r="T41" s="36">
        <v>1.97</v>
      </c>
      <c r="U41" s="42">
        <v>37654967892.022003</v>
      </c>
      <c r="V41" s="76">
        <f t="shared" si="0"/>
        <v>2.7048014728753289E-2</v>
      </c>
      <c r="W41" s="77">
        <f t="shared" si="1"/>
        <v>598533250</v>
      </c>
      <c r="X41" s="77">
        <f t="shared" si="2"/>
        <v>2.375</v>
      </c>
      <c r="Y41" s="78">
        <f t="shared" si="3"/>
        <v>151.79116999999999</v>
      </c>
      <c r="Z41" s="79">
        <f t="array" ref="Z41">VLOOKUP(B41&amp;E41,CHOOSE({1,2},BGCO2511!$B$5:$B$222&amp;BGCO2511!$E$5:$E$222,BGCO2511!$Q$5:$Q$222),2,0)</f>
        <v>151.1482</v>
      </c>
      <c r="AA41" s="55">
        <f t="shared" si="4"/>
        <v>4.2539044460998543E-3</v>
      </c>
      <c r="AB41" s="55">
        <f t="shared" si="5"/>
        <v>1.1505967011281796E-4</v>
      </c>
    </row>
    <row r="42" spans="2:32">
      <c r="B42" s="36">
        <v>5</v>
      </c>
      <c r="C42" s="37">
        <v>42703</v>
      </c>
      <c r="D42" s="36" t="s">
        <v>128</v>
      </c>
      <c r="E42" s="36" t="s">
        <v>129</v>
      </c>
      <c r="F42" s="38" t="s">
        <v>44</v>
      </c>
      <c r="G42" s="36">
        <v>4.25</v>
      </c>
      <c r="H42" s="36" t="s">
        <v>130</v>
      </c>
      <c r="I42" s="39">
        <v>22765628</v>
      </c>
      <c r="J42" s="40">
        <v>42620</v>
      </c>
      <c r="K42" s="40">
        <v>42801</v>
      </c>
      <c r="L42" s="36">
        <v>0</v>
      </c>
      <c r="M42" s="36">
        <v>0.54144000000000003</v>
      </c>
      <c r="N42" s="41">
        <v>83</v>
      </c>
      <c r="O42" s="36">
        <v>0.97445000000000004</v>
      </c>
      <c r="P42" s="36">
        <v>141.07</v>
      </c>
      <c r="Q42" s="36">
        <v>142.04445000000001</v>
      </c>
      <c r="R42" s="36">
        <v>100.9689</v>
      </c>
      <c r="S42" s="36">
        <v>22.770720000000001</v>
      </c>
      <c r="T42" s="36">
        <v>2</v>
      </c>
      <c r="U42" s="42">
        <v>32337310515.650002</v>
      </c>
      <c r="V42" s="76">
        <f t="shared" si="0"/>
        <v>2.3228277703587819E-2</v>
      </c>
      <c r="W42" s="77">
        <f t="shared" si="1"/>
        <v>0</v>
      </c>
      <c r="X42" s="77">
        <f t="shared" si="2"/>
        <v>0</v>
      </c>
      <c r="Y42" s="78">
        <f t="shared" si="3"/>
        <v>142.04445000000001</v>
      </c>
      <c r="Z42" s="79">
        <f t="array" ref="Z42">VLOOKUP(B42&amp;E42,CHOOSE({1,2},BGCO2511!$B$5:$B$222&amp;BGCO2511!$E$5:$E$222,BGCO2511!$Q$5:$Q$222),2,0)</f>
        <v>141.42271</v>
      </c>
      <c r="AA42" s="55">
        <f t="shared" si="4"/>
        <v>4.3963236173314435E-3</v>
      </c>
      <c r="AB42" s="55">
        <f t="shared" si="5"/>
        <v>1.0211902585821652E-4</v>
      </c>
    </row>
    <row r="43" spans="2:32">
      <c r="B43" s="36">
        <v>5</v>
      </c>
      <c r="C43" s="37">
        <v>42703</v>
      </c>
      <c r="D43" s="36" t="s">
        <v>131</v>
      </c>
      <c r="E43" s="36" t="s">
        <v>132</v>
      </c>
      <c r="F43" s="38" t="s">
        <v>44</v>
      </c>
      <c r="G43" s="36">
        <v>4.25</v>
      </c>
      <c r="H43" s="36" t="s">
        <v>133</v>
      </c>
      <c r="I43" s="39">
        <v>24846140</v>
      </c>
      <c r="J43" s="40">
        <v>42528</v>
      </c>
      <c r="K43" s="40">
        <v>42711</v>
      </c>
      <c r="L43" s="75">
        <v>1</v>
      </c>
      <c r="M43" s="36">
        <v>4.3720000000000002E-2</v>
      </c>
      <c r="N43" s="41">
        <v>-8</v>
      </c>
      <c r="O43" s="36">
        <v>-9.2899999999999996E-2</v>
      </c>
      <c r="P43" s="36">
        <v>142.72999999999999</v>
      </c>
      <c r="Q43" s="36">
        <v>142.6371</v>
      </c>
      <c r="R43" s="36">
        <v>99.908119999999997</v>
      </c>
      <c r="S43" s="36">
        <v>24.02186</v>
      </c>
      <c r="T43" s="36">
        <v>2</v>
      </c>
      <c r="U43" s="42">
        <v>35439814508.338997</v>
      </c>
      <c r="V43" s="76">
        <f t="shared" si="0"/>
        <v>2.5456843504809687E-2</v>
      </c>
      <c r="W43" s="77">
        <f t="shared" si="1"/>
        <v>527980475</v>
      </c>
      <c r="X43" s="77">
        <f t="shared" si="2"/>
        <v>2.125</v>
      </c>
      <c r="Y43" s="78">
        <f t="shared" si="3"/>
        <v>144.7621</v>
      </c>
      <c r="Z43" s="79">
        <f t="array" ref="Z43">VLOOKUP(B43&amp;E43,CHOOSE({1,2},BGCO2511!$B$5:$B$222&amp;BGCO2511!$E$5:$E$222,BGCO2511!$Q$5:$Q$222),2,0)</f>
        <v>144.09048999999999</v>
      </c>
      <c r="AA43" s="55">
        <f t="shared" si="4"/>
        <v>4.6610293295554772E-3</v>
      </c>
      <c r="AB43" s="55">
        <f t="shared" si="5"/>
        <v>1.186550942138218E-4</v>
      </c>
    </row>
    <row r="44" spans="2:32">
      <c r="B44" s="36">
        <v>5</v>
      </c>
      <c r="C44" s="37">
        <v>42703</v>
      </c>
      <c r="D44" s="36" t="s">
        <v>134</v>
      </c>
      <c r="E44" s="36" t="s">
        <v>135</v>
      </c>
      <c r="F44" s="38" t="s">
        <v>44</v>
      </c>
      <c r="G44" s="36">
        <v>4.5</v>
      </c>
      <c r="H44" s="36" t="s">
        <v>136</v>
      </c>
      <c r="I44" s="39">
        <v>26635466</v>
      </c>
      <c r="J44" s="40">
        <v>42528</v>
      </c>
      <c r="K44" s="40">
        <v>42711</v>
      </c>
      <c r="L44" s="75">
        <v>1</v>
      </c>
      <c r="M44" s="36">
        <v>4.3720000000000002E-2</v>
      </c>
      <c r="N44" s="41">
        <v>-8</v>
      </c>
      <c r="O44" s="36">
        <v>-9.8360000000000003E-2</v>
      </c>
      <c r="P44" s="36">
        <v>150.56</v>
      </c>
      <c r="Q44" s="36">
        <v>150.46163999999999</v>
      </c>
      <c r="R44" s="36">
        <v>99.902780000000007</v>
      </c>
      <c r="S44" s="36">
        <v>26.02186</v>
      </c>
      <c r="T44" s="36">
        <v>2</v>
      </c>
      <c r="U44" s="42">
        <v>40076158790.584</v>
      </c>
      <c r="V44" s="76">
        <f t="shared" si="0"/>
        <v>2.8787185168978345E-2</v>
      </c>
      <c r="W44" s="77">
        <f t="shared" si="1"/>
        <v>599297985</v>
      </c>
      <c r="X44" s="77">
        <f t="shared" si="2"/>
        <v>2.25</v>
      </c>
      <c r="Y44" s="78">
        <f t="shared" si="3"/>
        <v>152.71163999999999</v>
      </c>
      <c r="Z44" s="79">
        <f t="array" ref="Z44">VLOOKUP(B44&amp;E44,CHOOSE({1,2},BGCO2511!$B$5:$B$222&amp;BGCO2511!$E$5:$E$222,BGCO2511!$Q$5:$Q$222),2,0)</f>
        <v>151.97934000000001</v>
      </c>
      <c r="AA44" s="55">
        <f t="shared" si="4"/>
        <v>4.8184180823522826E-3</v>
      </c>
      <c r="AB44" s="55">
        <f t="shared" si="5"/>
        <v>1.387086935582287E-4</v>
      </c>
    </row>
    <row r="45" spans="2:32">
      <c r="B45" s="36">
        <v>5</v>
      </c>
      <c r="C45" s="37">
        <v>42703</v>
      </c>
      <c r="D45" s="36" t="s">
        <v>137</v>
      </c>
      <c r="E45" s="36" t="s">
        <v>138</v>
      </c>
      <c r="F45" s="38" t="s">
        <v>44</v>
      </c>
      <c r="G45" s="36">
        <v>3.25</v>
      </c>
      <c r="H45" s="36" t="s">
        <v>139</v>
      </c>
      <c r="I45" s="39">
        <v>27343680</v>
      </c>
      <c r="J45" s="40">
        <v>42573</v>
      </c>
      <c r="K45" s="40">
        <v>42757</v>
      </c>
      <c r="L45" s="36">
        <v>0</v>
      </c>
      <c r="M45" s="36">
        <v>0.29348000000000002</v>
      </c>
      <c r="N45" s="41">
        <v>130</v>
      </c>
      <c r="O45" s="36">
        <v>1.1480999999999999</v>
      </c>
      <c r="P45" s="36">
        <v>125.4</v>
      </c>
      <c r="Q45" s="36">
        <v>126.54810000000001</v>
      </c>
      <c r="R45" s="36">
        <v>101.14538</v>
      </c>
      <c r="S45" s="36">
        <v>27.146740000000001</v>
      </c>
      <c r="T45" s="36">
        <v>2.0299999999999998</v>
      </c>
      <c r="U45" s="42">
        <v>34602906915.652</v>
      </c>
      <c r="V45" s="76">
        <f t="shared" si="0"/>
        <v>2.4855682750709047E-2</v>
      </c>
      <c r="W45" s="77">
        <f t="shared" si="1"/>
        <v>0</v>
      </c>
      <c r="X45" s="77">
        <f t="shared" si="2"/>
        <v>0</v>
      </c>
      <c r="Y45" s="78">
        <f t="shared" si="3"/>
        <v>126.54810000000001</v>
      </c>
      <c r="Z45" s="79">
        <f t="array" ref="Z45">VLOOKUP(B45&amp;E45,CHOOSE({1,2},BGCO2511!$B$5:$B$222&amp;BGCO2511!$E$5:$E$222,BGCO2511!$Q$5:$Q$222),2,0)</f>
        <v>125.87927000000001</v>
      </c>
      <c r="AA45" s="55">
        <f t="shared" si="4"/>
        <v>5.3132656393701794E-3</v>
      </c>
      <c r="AB45" s="55">
        <f t="shared" si="5"/>
        <v>1.3206484510242845E-4</v>
      </c>
    </row>
    <row r="46" spans="2:32">
      <c r="B46" s="36">
        <v>5</v>
      </c>
      <c r="C46" s="37">
        <v>42703</v>
      </c>
      <c r="D46" s="36" t="s">
        <v>140</v>
      </c>
      <c r="E46" s="36" t="s">
        <v>141</v>
      </c>
      <c r="F46" s="38" t="s">
        <v>44</v>
      </c>
      <c r="G46" s="36">
        <v>3.5</v>
      </c>
      <c r="H46" s="36" t="s">
        <v>142</v>
      </c>
      <c r="I46" s="39">
        <v>27622736</v>
      </c>
      <c r="J46" s="40">
        <v>42573</v>
      </c>
      <c r="K46" s="40">
        <v>42757</v>
      </c>
      <c r="L46" s="36">
        <v>0</v>
      </c>
      <c r="M46" s="36">
        <v>0.29348000000000002</v>
      </c>
      <c r="N46" s="41">
        <v>130</v>
      </c>
      <c r="O46" s="36">
        <v>1.23641</v>
      </c>
      <c r="P46" s="36">
        <v>131.4</v>
      </c>
      <c r="Q46" s="36">
        <v>132.63641000000001</v>
      </c>
      <c r="R46" s="36">
        <v>101.23326</v>
      </c>
      <c r="S46" s="36">
        <v>28.146740000000001</v>
      </c>
      <c r="T46" s="36">
        <v>2.0299999999999998</v>
      </c>
      <c r="U46" s="42">
        <v>36637806214.869003</v>
      </c>
      <c r="V46" s="76">
        <f t="shared" si="0"/>
        <v>2.6317375305449284E-2</v>
      </c>
      <c r="W46" s="77">
        <f t="shared" si="1"/>
        <v>0</v>
      </c>
      <c r="X46" s="77">
        <f t="shared" si="2"/>
        <v>0</v>
      </c>
      <c r="Y46" s="78">
        <f t="shared" si="3"/>
        <v>132.63641000000001</v>
      </c>
      <c r="Z46" s="79">
        <f t="array" ref="Z46">VLOOKUP(B46&amp;E46,CHOOSE({1,2},BGCO2511!$B$5:$B$222&amp;BGCO2511!$E$5:$E$222,BGCO2511!$Q$5:$Q$222),2,0)</f>
        <v>131.9169</v>
      </c>
      <c r="AA46" s="55">
        <f t="shared" si="4"/>
        <v>5.4542670423578521E-3</v>
      </c>
      <c r="AB46" s="55">
        <f t="shared" si="5"/>
        <v>1.4354199276987443E-4</v>
      </c>
    </row>
    <row r="47" spans="2:32">
      <c r="B47" s="36">
        <v>5</v>
      </c>
      <c r="C47" s="37">
        <v>42703</v>
      </c>
      <c r="D47" s="36" t="s">
        <v>143</v>
      </c>
      <c r="E47" s="36" t="s">
        <v>144</v>
      </c>
      <c r="F47" s="38" t="s">
        <v>44</v>
      </c>
      <c r="G47" s="36">
        <v>4.25</v>
      </c>
      <c r="H47" s="36" t="s">
        <v>145</v>
      </c>
      <c r="I47" s="39">
        <v>23107694</v>
      </c>
      <c r="J47" s="40">
        <v>42528</v>
      </c>
      <c r="K47" s="40">
        <v>42711</v>
      </c>
      <c r="L47" s="75">
        <v>1</v>
      </c>
      <c r="M47" s="36">
        <v>4.3720000000000002E-2</v>
      </c>
      <c r="N47" s="41">
        <v>-8</v>
      </c>
      <c r="O47" s="36">
        <v>-9.2899999999999996E-2</v>
      </c>
      <c r="P47" s="36">
        <v>150.65</v>
      </c>
      <c r="Q47" s="36">
        <v>150.55709999999999</v>
      </c>
      <c r="R47" s="36">
        <v>99.908119999999997</v>
      </c>
      <c r="S47" s="36">
        <v>30.02186</v>
      </c>
      <c r="T47" s="36">
        <v>2</v>
      </c>
      <c r="U47" s="42">
        <v>34790274847.175003</v>
      </c>
      <c r="V47" s="76">
        <f t="shared" si="0"/>
        <v>2.4990271381512368E-2</v>
      </c>
      <c r="W47" s="77">
        <f t="shared" si="1"/>
        <v>491038497.5</v>
      </c>
      <c r="X47" s="77">
        <f t="shared" si="2"/>
        <v>2.125</v>
      </c>
      <c r="Y47" s="78">
        <f t="shared" si="3"/>
        <v>152.68209999999999</v>
      </c>
      <c r="Z47" s="79">
        <f t="array" ref="Z47">VLOOKUP(B47&amp;E47,CHOOSE({1,2},BGCO2511!$B$5:$B$222&amp;BGCO2511!$E$5:$E$222,BGCO2511!$Q$5:$Q$222),2,0)</f>
        <v>151.86049</v>
      </c>
      <c r="AA47" s="55">
        <f t="shared" si="4"/>
        <v>5.4102946724325918E-3</v>
      </c>
      <c r="AB47" s="55">
        <f t="shared" si="5"/>
        <v>1.3520473211804104E-4</v>
      </c>
    </row>
    <row r="48" spans="2:32">
      <c r="B48" s="36">
        <v>5</v>
      </c>
      <c r="C48" s="37">
        <v>42703</v>
      </c>
      <c r="D48" s="36" t="s">
        <v>146</v>
      </c>
      <c r="E48" s="36" t="s">
        <v>147</v>
      </c>
      <c r="F48" s="38" t="s">
        <v>44</v>
      </c>
      <c r="G48" s="36">
        <v>1.5</v>
      </c>
      <c r="H48" s="36" t="s">
        <v>148</v>
      </c>
      <c r="I48" s="39">
        <v>4874999</v>
      </c>
      <c r="J48" s="40">
        <v>42634</v>
      </c>
      <c r="K48" s="40">
        <v>42757</v>
      </c>
      <c r="L48" s="36">
        <v>0</v>
      </c>
      <c r="M48" s="36">
        <v>0.29348000000000002</v>
      </c>
      <c r="N48" s="41">
        <v>69</v>
      </c>
      <c r="O48" s="36">
        <v>0.28125</v>
      </c>
      <c r="P48" s="36">
        <v>89.47</v>
      </c>
      <c r="Q48" s="36">
        <v>89.751249999999999</v>
      </c>
      <c r="R48" s="36">
        <v>100.28121</v>
      </c>
      <c r="S48" s="36">
        <v>30.646740000000001</v>
      </c>
      <c r="T48" s="36">
        <v>1.96</v>
      </c>
      <c r="U48" s="42">
        <v>4375372539.9879999</v>
      </c>
      <c r="V48" s="76">
        <f t="shared" si="0"/>
        <v>3.1428825339790559E-3</v>
      </c>
      <c r="W48" s="77">
        <f t="shared" si="1"/>
        <v>0</v>
      </c>
      <c r="X48" s="77">
        <f t="shared" si="2"/>
        <v>0</v>
      </c>
      <c r="Y48" s="78">
        <f t="shared" si="3"/>
        <v>89.751249999999999</v>
      </c>
      <c r="Z48" s="79">
        <f t="array" ref="Z48">VLOOKUP(B48&amp;E48,CHOOSE({1,2},BGCO2511!$B$5:$B$222&amp;BGCO2511!$E$5:$E$222,BGCO2511!$Q$5:$Q$222),2,0)</f>
        <v>89.167169999999999</v>
      </c>
      <c r="AA48" s="55">
        <f t="shared" si="4"/>
        <v>6.5503929304921993E-3</v>
      </c>
      <c r="AB48" s="55">
        <f t="shared" si="5"/>
        <v>2.0587115531943819E-5</v>
      </c>
    </row>
    <row r="49" spans="2:31">
      <c r="B49" s="36">
        <v>5</v>
      </c>
      <c r="C49" s="37">
        <v>42703</v>
      </c>
      <c r="D49" s="36" t="s">
        <v>149</v>
      </c>
      <c r="E49" s="36" t="s">
        <v>150</v>
      </c>
      <c r="F49" s="38" t="s">
        <v>44</v>
      </c>
      <c r="G49" s="36">
        <v>4.25</v>
      </c>
      <c r="H49" s="36" t="s">
        <v>151</v>
      </c>
      <c r="I49" s="39">
        <v>19772077</v>
      </c>
      <c r="J49" s="40">
        <v>42528</v>
      </c>
      <c r="K49" s="40">
        <v>42711</v>
      </c>
      <c r="L49" s="75">
        <v>1</v>
      </c>
      <c r="M49" s="36">
        <v>4.3720000000000002E-2</v>
      </c>
      <c r="N49" s="41">
        <v>-8</v>
      </c>
      <c r="O49" s="36">
        <v>-9.2899999999999996E-2</v>
      </c>
      <c r="P49" s="36">
        <v>156.31</v>
      </c>
      <c r="Q49" s="36">
        <v>156.21709999999999</v>
      </c>
      <c r="R49" s="36">
        <v>99.908119999999997</v>
      </c>
      <c r="S49" s="36">
        <v>33.021859999999997</v>
      </c>
      <c r="T49" s="36">
        <v>1.93</v>
      </c>
      <c r="U49" s="42">
        <v>30887366055.476002</v>
      </c>
      <c r="V49" s="76">
        <f t="shared" si="0"/>
        <v>2.2186765220371232E-2</v>
      </c>
      <c r="W49" s="77">
        <f t="shared" si="1"/>
        <v>420156636.25</v>
      </c>
      <c r="X49" s="77">
        <f t="shared" si="2"/>
        <v>2.125</v>
      </c>
      <c r="Y49" s="78">
        <f t="shared" si="3"/>
        <v>158.34209999999999</v>
      </c>
      <c r="Z49" s="79">
        <f t="array" ref="Z49">VLOOKUP(B49&amp;E49,CHOOSE({1,2},BGCO2511!$B$5:$B$222&amp;BGCO2511!$E$5:$E$222,BGCO2511!$Q$5:$Q$222),2,0)</f>
        <v>157.46048999999999</v>
      </c>
      <c r="AA49" s="55">
        <f t="shared" si="4"/>
        <v>5.5989283406903123E-3</v>
      </c>
      <c r="AB49" s="55">
        <f t="shared" si="5"/>
        <v>1.2422210858057864E-4</v>
      </c>
    </row>
    <row r="50" spans="2:31">
      <c r="B50" s="36">
        <v>5</v>
      </c>
      <c r="C50" s="37">
        <v>42703</v>
      </c>
      <c r="D50" s="36" t="s">
        <v>152</v>
      </c>
      <c r="E50" s="36" t="s">
        <v>153</v>
      </c>
      <c r="F50" s="38" t="s">
        <v>44</v>
      </c>
      <c r="G50" s="36">
        <v>3.75</v>
      </c>
      <c r="H50" s="36" t="s">
        <v>154</v>
      </c>
      <c r="I50" s="39">
        <v>23591655</v>
      </c>
      <c r="J50" s="40">
        <v>42573</v>
      </c>
      <c r="K50" s="40">
        <v>42757</v>
      </c>
      <c r="L50" s="36">
        <v>0</v>
      </c>
      <c r="M50" s="36">
        <v>0.29348000000000002</v>
      </c>
      <c r="N50" s="41">
        <v>130</v>
      </c>
      <c r="O50" s="36">
        <v>1.32473</v>
      </c>
      <c r="P50" s="36">
        <v>147.80000000000001</v>
      </c>
      <c r="Q50" s="36">
        <v>149.12473</v>
      </c>
      <c r="R50" s="36">
        <v>101.32111</v>
      </c>
      <c r="S50" s="36">
        <v>35.646740000000001</v>
      </c>
      <c r="T50" s="36">
        <v>1.9</v>
      </c>
      <c r="U50" s="42">
        <v>35180991410.991997</v>
      </c>
      <c r="V50" s="76">
        <f t="shared" si="0"/>
        <v>2.5270927772010288E-2</v>
      </c>
      <c r="W50" s="77">
        <f t="shared" si="1"/>
        <v>0</v>
      </c>
      <c r="X50" s="77">
        <f t="shared" si="2"/>
        <v>0</v>
      </c>
      <c r="Y50" s="78">
        <f t="shared" si="3"/>
        <v>149.12473</v>
      </c>
      <c r="Z50" s="79">
        <f t="array" ref="Z50">VLOOKUP(B50&amp;E50,CHOOSE({1,2},BGCO2511!$B$5:$B$222&amp;BGCO2511!$E$5:$E$222,BGCO2511!$Q$5:$Q$222),2,0)</f>
        <v>148.32454000000001</v>
      </c>
      <c r="AA50" s="55">
        <f t="shared" si="4"/>
        <v>5.3948591379415767E-3</v>
      </c>
      <c r="AB50" s="55">
        <f t="shared" si="5"/>
        <v>1.3633309561509127E-4</v>
      </c>
    </row>
    <row r="51" spans="2:31">
      <c r="B51" s="36">
        <v>5</v>
      </c>
      <c r="C51" s="37">
        <v>42703</v>
      </c>
      <c r="D51" s="36" t="s">
        <v>155</v>
      </c>
      <c r="E51" s="36" t="s">
        <v>156</v>
      </c>
      <c r="F51" s="38" t="s">
        <v>44</v>
      </c>
      <c r="G51" s="36">
        <v>4.25</v>
      </c>
      <c r="H51" s="36" t="s">
        <v>157</v>
      </c>
      <c r="I51" s="39">
        <v>25994750</v>
      </c>
      <c r="J51" s="40">
        <v>42528</v>
      </c>
      <c r="K51" s="40">
        <v>42711</v>
      </c>
      <c r="L51" s="75">
        <v>1</v>
      </c>
      <c r="M51" s="36">
        <v>4.3720000000000002E-2</v>
      </c>
      <c r="N51" s="41">
        <v>-8</v>
      </c>
      <c r="O51" s="36">
        <v>-9.2899999999999996E-2</v>
      </c>
      <c r="P51" s="36">
        <v>166.53</v>
      </c>
      <c r="Q51" s="36">
        <v>166.43709999999999</v>
      </c>
      <c r="R51" s="36">
        <v>99.908119999999997</v>
      </c>
      <c r="S51" s="36">
        <v>39.021859999999997</v>
      </c>
      <c r="T51" s="36">
        <v>1.85</v>
      </c>
      <c r="U51" s="42">
        <v>43264909046.584999</v>
      </c>
      <c r="V51" s="76">
        <f t="shared" si="0"/>
        <v>3.1077702694792108E-2</v>
      </c>
      <c r="W51" s="77">
        <f t="shared" si="1"/>
        <v>552388437.5</v>
      </c>
      <c r="X51" s="77">
        <f t="shared" si="2"/>
        <v>2.125</v>
      </c>
      <c r="Y51" s="78">
        <f t="shared" si="3"/>
        <v>168.56209999999999</v>
      </c>
      <c r="Z51" s="79">
        <f t="array" ref="Z51">VLOOKUP(B51&amp;E51,CHOOSE({1,2},BGCO2511!$B$5:$B$222&amp;BGCO2511!$E$5:$E$222,BGCO2511!$Q$5:$Q$222),2,0)</f>
        <v>167.82049000000001</v>
      </c>
      <c r="AA51" s="55">
        <f t="shared" si="4"/>
        <v>4.4190670638608598E-3</v>
      </c>
      <c r="AB51" s="55">
        <f t="shared" si="5"/>
        <v>1.3733445239901568E-4</v>
      </c>
    </row>
    <row r="52" spans="2:31">
      <c r="B52" s="36">
        <v>5</v>
      </c>
      <c r="C52" s="37">
        <v>42703</v>
      </c>
      <c r="D52" s="36" t="s">
        <v>158</v>
      </c>
      <c r="E52" s="36" t="s">
        <v>159</v>
      </c>
      <c r="F52" s="38" t="s">
        <v>44</v>
      </c>
      <c r="G52" s="36">
        <v>4</v>
      </c>
      <c r="H52" s="36" t="s">
        <v>160</v>
      </c>
      <c r="I52" s="39">
        <v>23208794</v>
      </c>
      <c r="J52" s="40">
        <v>42573</v>
      </c>
      <c r="K52" s="40">
        <v>42757</v>
      </c>
      <c r="L52" s="36">
        <v>0</v>
      </c>
      <c r="M52" s="36">
        <v>0.29348000000000002</v>
      </c>
      <c r="N52" s="41">
        <v>130</v>
      </c>
      <c r="O52" s="36">
        <v>1.4130400000000001</v>
      </c>
      <c r="P52" s="36">
        <v>164.9</v>
      </c>
      <c r="Q52" s="36">
        <v>166.31304</v>
      </c>
      <c r="R52" s="36">
        <v>101.40893</v>
      </c>
      <c r="S52" s="36">
        <v>43.146740000000001</v>
      </c>
      <c r="T52" s="36">
        <v>1.82</v>
      </c>
      <c r="U52" s="42">
        <v>38599251656</v>
      </c>
      <c r="V52" s="76">
        <f t="shared" si="0"/>
        <v>2.7726305073587466E-2</v>
      </c>
      <c r="W52" s="77">
        <f t="shared" si="1"/>
        <v>0</v>
      </c>
      <c r="X52" s="77">
        <f t="shared" si="2"/>
        <v>0</v>
      </c>
      <c r="Y52" s="78">
        <f t="shared" si="3"/>
        <v>166.31304</v>
      </c>
      <c r="Z52" s="79">
        <f t="array" ref="Z52">VLOOKUP(B52&amp;E52,CHOOSE({1,2},BGCO2511!$B$5:$B$222&amp;BGCO2511!$E$5:$E$222,BGCO2511!$Q$5:$Q$222),2,0)</f>
        <v>165.49216999999999</v>
      </c>
      <c r="AA52" s="55">
        <f t="shared" si="4"/>
        <v>4.9601742487273004E-3</v>
      </c>
      <c r="AB52" s="55">
        <f t="shared" si="5"/>
        <v>1.3752730443836566E-4</v>
      </c>
    </row>
    <row r="53" spans="2:31">
      <c r="B53" s="36">
        <v>5</v>
      </c>
      <c r="C53" s="37">
        <v>42703</v>
      </c>
      <c r="D53" s="36" t="s">
        <v>161</v>
      </c>
      <c r="E53" s="36" t="s">
        <v>162</v>
      </c>
      <c r="F53" s="38" t="s">
        <v>44</v>
      </c>
      <c r="G53" s="36">
        <v>2.5</v>
      </c>
      <c r="H53" s="36" t="s">
        <v>163</v>
      </c>
      <c r="I53" s="39">
        <v>13602000</v>
      </c>
      <c r="J53" s="40">
        <v>42573</v>
      </c>
      <c r="K53" s="40">
        <v>42757</v>
      </c>
      <c r="L53" s="36">
        <v>0</v>
      </c>
      <c r="M53" s="36">
        <v>0.29348000000000002</v>
      </c>
      <c r="N53" s="41">
        <v>130</v>
      </c>
      <c r="O53" s="36">
        <v>0.88314999999999999</v>
      </c>
      <c r="P53" s="36">
        <v>121.5</v>
      </c>
      <c r="Q53" s="36">
        <v>122.38315</v>
      </c>
      <c r="R53" s="36">
        <v>100.88154</v>
      </c>
      <c r="S53" s="36">
        <v>48.646740000000001</v>
      </c>
      <c r="T53" s="36">
        <v>1.83</v>
      </c>
      <c r="U53" s="42">
        <v>16646556358.695999</v>
      </c>
      <c r="V53" s="76">
        <f t="shared" si="0"/>
        <v>1.1957420940157736E-2</v>
      </c>
      <c r="W53" s="77">
        <f t="shared" si="1"/>
        <v>0</v>
      </c>
      <c r="X53" s="77">
        <f t="shared" si="2"/>
        <v>0</v>
      </c>
      <c r="Y53" s="78">
        <f t="shared" si="3"/>
        <v>122.38315</v>
      </c>
      <c r="Z53" s="79">
        <f t="array" ref="Z53">VLOOKUP(B53&amp;E53,CHOOSE({1,2},BGCO2511!$B$5:$B$222&amp;BGCO2511!$E$5:$E$222,BGCO2511!$Q$5:$Q$222),2,0)</f>
        <v>121.68635999999999</v>
      </c>
      <c r="AA53" s="55">
        <f t="shared" si="4"/>
        <v>5.7261142497813111E-3</v>
      </c>
      <c r="AB53" s="55">
        <f t="shared" si="5"/>
        <v>6.8469558436070658E-5</v>
      </c>
    </row>
    <row r="54" spans="2:31">
      <c r="B54" s="36">
        <v>5</v>
      </c>
      <c r="C54" s="37">
        <v>42703</v>
      </c>
      <c r="D54" s="36" t="s">
        <v>164</v>
      </c>
      <c r="E54" s="36" t="s">
        <v>165</v>
      </c>
      <c r="F54" s="38" t="s">
        <v>44</v>
      </c>
      <c r="G54" s="36">
        <v>3.5</v>
      </c>
      <c r="H54" s="36" t="s">
        <v>166</v>
      </c>
      <c r="I54" s="39">
        <v>19485985</v>
      </c>
      <c r="J54" s="40">
        <v>42573</v>
      </c>
      <c r="K54" s="40">
        <v>42757</v>
      </c>
      <c r="L54" s="36">
        <v>0</v>
      </c>
      <c r="M54" s="36">
        <v>0.29348000000000002</v>
      </c>
      <c r="N54" s="41">
        <v>130</v>
      </c>
      <c r="O54" s="36">
        <v>1.23641</v>
      </c>
      <c r="P54" s="36">
        <v>155.49</v>
      </c>
      <c r="Q54" s="36">
        <v>156.72640999999999</v>
      </c>
      <c r="R54" s="36">
        <v>101.23326</v>
      </c>
      <c r="S54" s="36">
        <v>51.646740000000001</v>
      </c>
      <c r="T54" s="36">
        <v>1.83</v>
      </c>
      <c r="U54" s="42">
        <v>30539685336.689999</v>
      </c>
      <c r="V54" s="76">
        <f t="shared" si="0"/>
        <v>2.193702199314039E-2</v>
      </c>
      <c r="W54" s="77">
        <f t="shared" si="1"/>
        <v>0</v>
      </c>
      <c r="X54" s="77">
        <f t="shared" si="2"/>
        <v>0</v>
      </c>
      <c r="Y54" s="78">
        <f t="shared" si="3"/>
        <v>156.72640999999999</v>
      </c>
      <c r="Z54" s="79">
        <f t="array" ref="Z54">VLOOKUP(B54&amp;E54,CHOOSE({1,2},BGCO2511!$B$5:$B$222&amp;BGCO2511!$E$5:$E$222,BGCO2511!$Q$5:$Q$222),2,0)</f>
        <v>155.84690000000001</v>
      </c>
      <c r="AA54" s="55">
        <f t="shared" si="4"/>
        <v>5.6434231287243453E-3</v>
      </c>
      <c r="AB54" s="80">
        <f t="shared" si="5"/>
        <v>1.2379989729142311E-4</v>
      </c>
    </row>
    <row r="55" spans="2:31">
      <c r="B55" s="25"/>
      <c r="C55" s="26"/>
      <c r="D55" s="25"/>
      <c r="E55" s="25"/>
      <c r="G55" s="25"/>
      <c r="H55" s="25"/>
      <c r="I55" s="27"/>
      <c r="J55" s="28"/>
      <c r="K55" s="28"/>
      <c r="L55" s="25"/>
      <c r="M55" s="25"/>
      <c r="N55" s="29"/>
      <c r="O55" s="25"/>
      <c r="P55" s="25"/>
      <c r="Q55" s="25"/>
      <c r="R55" s="25"/>
      <c r="S55" s="25"/>
      <c r="T55" s="25"/>
      <c r="U55" s="24"/>
      <c r="V55" s="30"/>
      <c r="W55" s="30"/>
      <c r="X55" s="30"/>
      <c r="Y55" s="30"/>
      <c r="Z55" s="25"/>
    </row>
    <row r="56" spans="2:31" s="63" customFormat="1" ht="12">
      <c r="U56" s="89">
        <f>SUM(U12:U54)</f>
        <v>1392152742803.45</v>
      </c>
      <c r="W56" s="89">
        <f>SUM(W12:W54)</f>
        <v>6934020577.5</v>
      </c>
      <c r="Z56" s="57" t="s">
        <v>101</v>
      </c>
      <c r="AB56" s="90">
        <f>SUM(AB12:AB54)</f>
        <v>3.065804792885591E-3</v>
      </c>
    </row>
    <row r="57" spans="2:31">
      <c r="U57" s="31"/>
    </row>
    <row r="60" spans="2:31" ht="15">
      <c r="V60" s="23"/>
      <c r="W60" s="23"/>
      <c r="X60" s="23"/>
      <c r="Y60" s="23"/>
    </row>
    <row r="63" spans="2:31">
      <c r="AE63" s="32"/>
    </row>
  </sheetData>
  <mergeCells count="5">
    <mergeCell ref="B2:F2"/>
    <mergeCell ref="B3:E6"/>
    <mergeCell ref="G3:K3"/>
    <mergeCell ref="T3:X3"/>
    <mergeCell ref="G4:K7"/>
  </mergeCells>
  <pageMargins left="0.7" right="0.7" top="0.75" bottom="0.75" header="0.3" footer="0.3"/>
  <pageSetup paperSize="9" orientation="portrait" r:id="rId1"/>
  <headerFooter>
    <oddHeader>&amp;R&amp;"Calibri"&amp;10&amp;K000000 CORPORATE&amp;1#_x000D_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09CC-EFA8-4595-98F7-E667761DA658}">
  <dimension ref="B1:AA222"/>
  <sheetViews>
    <sheetView zoomScale="125" zoomScaleNormal="125" workbookViewId="0">
      <selection activeCell="I4" sqref="I4"/>
    </sheetView>
  </sheetViews>
  <sheetFormatPr defaultRowHeight="14.25"/>
  <cols>
    <col min="1" max="1" width="1" style="19" customWidth="1"/>
    <col min="2" max="2" width="6.875" style="19" customWidth="1"/>
    <col min="3" max="3" width="5.875" style="19" bestFit="1" customWidth="1"/>
    <col min="4" max="4" width="10.25" style="19" bestFit="1" customWidth="1"/>
    <col min="5" max="5" width="16" style="19" bestFit="1" customWidth="1"/>
    <col min="6" max="6" width="10.75" style="19" bestFit="1" customWidth="1"/>
    <col min="7" max="7" width="7.875" style="19" bestFit="1" customWidth="1"/>
    <col min="8" max="8" width="16.375" style="19" bestFit="1" customWidth="1"/>
    <col min="9" max="9" width="15.875" style="19" bestFit="1" customWidth="1"/>
    <col min="10" max="10" width="24.875" style="19" bestFit="1" customWidth="1"/>
    <col min="11" max="11" width="25.25" style="19" bestFit="1" customWidth="1"/>
    <col min="12" max="12" width="10.125" style="19" bestFit="1" customWidth="1"/>
    <col min="13" max="13" width="8.125" style="19" bestFit="1" customWidth="1"/>
    <col min="14" max="14" width="13.625" style="19" bestFit="1" customWidth="1"/>
    <col min="15" max="15" width="8.5" style="19" bestFit="1" customWidth="1"/>
    <col min="16" max="16" width="11.125" style="19" bestFit="1" customWidth="1"/>
    <col min="17" max="17" width="16.625" style="19" bestFit="1" customWidth="1"/>
    <col min="18" max="18" width="16.25" style="19" bestFit="1" customWidth="1"/>
    <col min="19" max="19" width="8.875" style="19" bestFit="1" customWidth="1"/>
    <col min="20" max="20" width="21.75" style="19" bestFit="1" customWidth="1"/>
    <col min="21" max="21" width="11.875" style="19" bestFit="1" customWidth="1"/>
    <col min="22" max="22" width="12.125" style="19" bestFit="1" customWidth="1"/>
    <col min="23" max="23" width="9.875" style="19" bestFit="1" customWidth="1"/>
    <col min="24" max="24" width="17.625" style="19" bestFit="1" customWidth="1"/>
    <col min="25" max="25" width="25.125" style="19" bestFit="1" customWidth="1"/>
    <col min="26" max="26" width="19" style="19" bestFit="1" customWidth="1"/>
    <col min="27" max="27" width="18.125" style="19" bestFit="1" customWidth="1"/>
    <col min="28" max="16384" width="9" style="19"/>
  </cols>
  <sheetData>
    <row r="1" spans="2:27" ht="99" customHeight="1"/>
    <row r="2" spans="2:27" ht="130.5" customHeight="1">
      <c r="B2" s="110" t="s">
        <v>173</v>
      </c>
      <c r="C2" s="110"/>
      <c r="D2" s="110"/>
      <c r="E2" s="110"/>
      <c r="F2" s="110"/>
      <c r="G2" s="110"/>
      <c r="H2" s="110"/>
    </row>
    <row r="4" spans="2:27" s="22" customFormat="1">
      <c r="B4" s="92" t="s">
        <v>19</v>
      </c>
      <c r="C4" s="92" t="s">
        <v>20</v>
      </c>
      <c r="D4" s="93" t="s">
        <v>21</v>
      </c>
      <c r="E4" s="92" t="s">
        <v>22</v>
      </c>
      <c r="F4" s="92" t="s">
        <v>23</v>
      </c>
      <c r="G4" s="92" t="s">
        <v>24</v>
      </c>
      <c r="H4" s="93" t="s">
        <v>25</v>
      </c>
      <c r="I4" s="95" t="s">
        <v>26</v>
      </c>
      <c r="J4" s="95" t="s">
        <v>27</v>
      </c>
      <c r="K4" s="95" t="s">
        <v>28</v>
      </c>
      <c r="L4" s="95" t="s">
        <v>29</v>
      </c>
      <c r="M4" s="95" t="s">
        <v>30</v>
      </c>
      <c r="N4" s="96" t="s">
        <v>31</v>
      </c>
      <c r="O4" s="95" t="s">
        <v>32</v>
      </c>
      <c r="P4" s="95" t="s">
        <v>33</v>
      </c>
      <c r="Q4" s="95" t="s">
        <v>34</v>
      </c>
      <c r="R4" s="95" t="s">
        <v>35</v>
      </c>
      <c r="S4" s="95" t="s">
        <v>36</v>
      </c>
      <c r="T4" s="95" t="s">
        <v>37</v>
      </c>
      <c r="U4" s="95" t="s">
        <v>38</v>
      </c>
      <c r="V4" s="95" t="s">
        <v>174</v>
      </c>
      <c r="W4" s="95" t="s">
        <v>175</v>
      </c>
      <c r="X4" s="95" t="s">
        <v>176</v>
      </c>
      <c r="Y4" s="95" t="s">
        <v>177</v>
      </c>
      <c r="Z4" s="95" t="s">
        <v>178</v>
      </c>
      <c r="AA4" s="95" t="s">
        <v>179</v>
      </c>
    </row>
    <row r="5" spans="2:27">
      <c r="B5" s="64">
        <v>1</v>
      </c>
      <c r="C5" s="64">
        <v>42703</v>
      </c>
      <c r="D5" s="94" t="s">
        <v>42</v>
      </c>
      <c r="E5" s="94" t="s">
        <v>43</v>
      </c>
      <c r="F5" s="64" t="s">
        <v>44</v>
      </c>
      <c r="G5" s="64">
        <v>1.75</v>
      </c>
      <c r="H5" s="94" t="s">
        <v>45</v>
      </c>
      <c r="I5" s="70">
        <v>28897156</v>
      </c>
      <c r="J5" s="67">
        <v>42573</v>
      </c>
      <c r="K5" s="67">
        <v>42757</v>
      </c>
      <c r="L5" s="67">
        <v>0</v>
      </c>
      <c r="M5" s="67">
        <v>0.29348000000000002</v>
      </c>
      <c r="N5" s="67">
        <v>130</v>
      </c>
      <c r="O5" s="67">
        <v>0.61821000000000004</v>
      </c>
      <c r="P5" s="67">
        <v>100.25</v>
      </c>
      <c r="Q5" s="67">
        <v>100.86821</v>
      </c>
      <c r="R5" s="67">
        <v>100.61742</v>
      </c>
      <c r="S5" s="67">
        <v>0.14674000000000001</v>
      </c>
      <c r="T5" s="67">
        <v>0.05</v>
      </c>
      <c r="U5" s="67">
        <v>29148042992.988998</v>
      </c>
      <c r="V5" s="67">
        <v>6.47</v>
      </c>
      <c r="W5" s="97">
        <v>2.09</v>
      </c>
      <c r="X5" s="67">
        <v>0.15</v>
      </c>
      <c r="Y5" s="67">
        <v>0.15</v>
      </c>
      <c r="Z5" s="67">
        <v>0.02</v>
      </c>
      <c r="AA5" s="67">
        <v>0.04</v>
      </c>
    </row>
    <row r="6" spans="2:27">
      <c r="B6" s="64">
        <v>1</v>
      </c>
      <c r="C6" s="64">
        <v>42703</v>
      </c>
      <c r="D6" s="94">
        <v>893114</v>
      </c>
      <c r="E6" s="94" t="s">
        <v>47</v>
      </c>
      <c r="F6" s="64" t="s">
        <v>44</v>
      </c>
      <c r="G6" s="64">
        <v>8.75</v>
      </c>
      <c r="H6" s="94" t="s">
        <v>45</v>
      </c>
      <c r="I6" s="70">
        <v>11144000</v>
      </c>
      <c r="J6" s="67">
        <v>42607</v>
      </c>
      <c r="K6" s="67">
        <v>42791</v>
      </c>
      <c r="L6" s="67">
        <v>0</v>
      </c>
      <c r="M6" s="67">
        <v>0.47826000000000002</v>
      </c>
      <c r="N6" s="67">
        <v>96</v>
      </c>
      <c r="O6" s="67">
        <v>2.28261</v>
      </c>
      <c r="P6" s="67">
        <v>106.51</v>
      </c>
      <c r="Q6" s="67">
        <v>108.79261</v>
      </c>
      <c r="R6" s="67">
        <v>102.25923</v>
      </c>
      <c r="S6" s="67">
        <v>0.73912999999999995</v>
      </c>
      <c r="T6" s="67">
        <v>-0.05</v>
      </c>
      <c r="U6" s="67">
        <v>12123848313.042999</v>
      </c>
      <c r="V6" s="67">
        <v>2.69</v>
      </c>
      <c r="W6" s="97">
        <v>0.87</v>
      </c>
      <c r="X6" s="67">
        <v>0.72</v>
      </c>
      <c r="Y6" s="67">
        <v>0.72</v>
      </c>
      <c r="Z6" s="67">
        <v>0.53</v>
      </c>
      <c r="AA6" s="67">
        <v>0.89</v>
      </c>
    </row>
    <row r="7" spans="2:27">
      <c r="B7" s="64">
        <v>1</v>
      </c>
      <c r="C7" s="64">
        <v>42703</v>
      </c>
      <c r="D7" s="94" t="s">
        <v>48</v>
      </c>
      <c r="E7" s="94" t="s">
        <v>49</v>
      </c>
      <c r="F7" s="64" t="s">
        <v>44</v>
      </c>
      <c r="G7" s="64">
        <v>1</v>
      </c>
      <c r="H7" s="94" t="s">
        <v>45</v>
      </c>
      <c r="I7" s="70">
        <v>32031136</v>
      </c>
      <c r="J7" s="67">
        <v>42620</v>
      </c>
      <c r="K7" s="67">
        <v>42801</v>
      </c>
      <c r="L7" s="67">
        <v>0</v>
      </c>
      <c r="M7" s="67">
        <v>0.54144000000000003</v>
      </c>
      <c r="N7" s="67">
        <v>83</v>
      </c>
      <c r="O7" s="67">
        <v>0.22928000000000001</v>
      </c>
      <c r="P7" s="67">
        <v>100.73</v>
      </c>
      <c r="Q7" s="67">
        <v>100.95928000000001</v>
      </c>
      <c r="R7" s="67">
        <v>100.22897</v>
      </c>
      <c r="S7" s="67">
        <v>0.77071999999999996</v>
      </c>
      <c r="T7" s="67">
        <v>0.05</v>
      </c>
      <c r="U7" s="67">
        <v>32338404847.716999</v>
      </c>
      <c r="V7" s="67">
        <v>7.17</v>
      </c>
      <c r="W7" s="97">
        <v>2.3199999999999998</v>
      </c>
      <c r="X7" s="67">
        <v>0.77</v>
      </c>
      <c r="Y7" s="67">
        <v>0.77</v>
      </c>
      <c r="Z7" s="67">
        <v>0.59</v>
      </c>
      <c r="AA7" s="67">
        <v>0.98</v>
      </c>
    </row>
    <row r="8" spans="2:27">
      <c r="B8" s="64">
        <v>1</v>
      </c>
      <c r="C8" s="64">
        <v>42703</v>
      </c>
      <c r="D8" s="94" t="s">
        <v>52</v>
      </c>
      <c r="E8" s="94" t="s">
        <v>53</v>
      </c>
      <c r="F8" s="64" t="s">
        <v>44</v>
      </c>
      <c r="G8" s="64">
        <v>5</v>
      </c>
      <c r="H8" s="94" t="s">
        <v>54</v>
      </c>
      <c r="I8" s="70">
        <v>35237108</v>
      </c>
      <c r="J8" s="67">
        <v>42620</v>
      </c>
      <c r="K8" s="67">
        <v>42801</v>
      </c>
      <c r="L8" s="67">
        <v>0</v>
      </c>
      <c r="M8" s="67">
        <v>0.54144000000000003</v>
      </c>
      <c r="N8" s="67">
        <v>83</v>
      </c>
      <c r="O8" s="67">
        <v>1.1464099999999999</v>
      </c>
      <c r="P8" s="67">
        <v>106.27</v>
      </c>
      <c r="Q8" s="67">
        <v>107.41641</v>
      </c>
      <c r="R8" s="67">
        <v>101.13875</v>
      </c>
      <c r="S8" s="67">
        <v>1.2707200000000001</v>
      </c>
      <c r="T8" s="67">
        <v>0.06</v>
      </c>
      <c r="U8" s="67">
        <v>37850435992.594002</v>
      </c>
      <c r="V8" s="67">
        <v>8.4</v>
      </c>
      <c r="W8" s="97">
        <v>2.72</v>
      </c>
      <c r="X8" s="67">
        <v>1.24</v>
      </c>
      <c r="Y8" s="67">
        <v>1.24</v>
      </c>
      <c r="Z8" s="67">
        <v>1.56</v>
      </c>
      <c r="AA8" s="67">
        <v>2.17</v>
      </c>
    </row>
    <row r="9" spans="2:27">
      <c r="B9" s="64">
        <v>1</v>
      </c>
      <c r="C9" s="64">
        <v>42703</v>
      </c>
      <c r="D9" s="94" t="s">
        <v>55</v>
      </c>
      <c r="E9" s="94" t="s">
        <v>56</v>
      </c>
      <c r="F9" s="64" t="s">
        <v>44</v>
      </c>
      <c r="G9" s="64">
        <v>1.25</v>
      </c>
      <c r="H9" s="94" t="s">
        <v>54</v>
      </c>
      <c r="I9" s="70">
        <v>34843352</v>
      </c>
      <c r="J9" s="67">
        <v>42573</v>
      </c>
      <c r="K9" s="67">
        <v>42757</v>
      </c>
      <c r="L9" s="67">
        <v>0</v>
      </c>
      <c r="M9" s="67">
        <v>0.29348000000000002</v>
      </c>
      <c r="N9" s="67">
        <v>130</v>
      </c>
      <c r="O9" s="67">
        <v>0.44157999999999997</v>
      </c>
      <c r="P9" s="67">
        <v>101.91</v>
      </c>
      <c r="Q9" s="67">
        <v>102.35158</v>
      </c>
      <c r="R9" s="67">
        <v>100.44117</v>
      </c>
      <c r="S9" s="67">
        <v>1.6467400000000001</v>
      </c>
      <c r="T9" s="67">
        <v>0.09</v>
      </c>
      <c r="U9" s="67">
        <v>35662719933.526001</v>
      </c>
      <c r="V9" s="67">
        <v>7.91</v>
      </c>
      <c r="W9" s="97">
        <v>2.56</v>
      </c>
      <c r="X9" s="67">
        <v>1.63</v>
      </c>
      <c r="Y9" s="67">
        <v>1.63</v>
      </c>
      <c r="Z9" s="67">
        <v>2.67</v>
      </c>
      <c r="AA9" s="67">
        <v>3.48</v>
      </c>
    </row>
    <row r="10" spans="2:27">
      <c r="B10" s="64">
        <v>1</v>
      </c>
      <c r="C10" s="64">
        <v>42703</v>
      </c>
      <c r="D10" s="94" t="s">
        <v>58</v>
      </c>
      <c r="E10" s="94" t="s">
        <v>59</v>
      </c>
      <c r="F10" s="64" t="s">
        <v>44</v>
      </c>
      <c r="G10" s="64">
        <v>4.5</v>
      </c>
      <c r="H10" s="94" t="s">
        <v>60</v>
      </c>
      <c r="I10" s="70">
        <v>36350428</v>
      </c>
      <c r="J10" s="67">
        <v>42620</v>
      </c>
      <c r="K10" s="67">
        <v>42801</v>
      </c>
      <c r="L10" s="67">
        <v>0</v>
      </c>
      <c r="M10" s="67">
        <v>0.54144000000000003</v>
      </c>
      <c r="N10" s="67">
        <v>83</v>
      </c>
      <c r="O10" s="67">
        <v>1.0317700000000001</v>
      </c>
      <c r="P10" s="67">
        <v>109.99</v>
      </c>
      <c r="Q10" s="67">
        <v>111.02177</v>
      </c>
      <c r="R10" s="67">
        <v>101.02555</v>
      </c>
      <c r="S10" s="67">
        <v>2.2707199999999998</v>
      </c>
      <c r="T10" s="67">
        <v>0.09</v>
      </c>
      <c r="U10" s="67">
        <v>40356887825.100998</v>
      </c>
      <c r="V10" s="67">
        <v>8.9499999999999993</v>
      </c>
      <c r="W10" s="97">
        <v>2.9</v>
      </c>
      <c r="X10" s="67">
        <v>2.17</v>
      </c>
      <c r="Y10" s="67">
        <v>2.17</v>
      </c>
      <c r="Z10" s="67">
        <v>4.8499999999999996</v>
      </c>
      <c r="AA10" s="67">
        <v>5.93</v>
      </c>
    </row>
    <row r="11" spans="2:27">
      <c r="B11" s="64">
        <v>1</v>
      </c>
      <c r="C11" s="64">
        <v>42703</v>
      </c>
      <c r="D11" s="94" t="s">
        <v>61</v>
      </c>
      <c r="E11" s="94" t="s">
        <v>62</v>
      </c>
      <c r="F11" s="64" t="s">
        <v>44</v>
      </c>
      <c r="G11" s="64">
        <v>1.75</v>
      </c>
      <c r="H11" s="94" t="s">
        <v>60</v>
      </c>
      <c r="I11" s="70">
        <v>30538427</v>
      </c>
      <c r="J11" s="67">
        <v>42573</v>
      </c>
      <c r="K11" s="67">
        <v>42757</v>
      </c>
      <c r="L11" s="67">
        <v>0</v>
      </c>
      <c r="M11" s="67">
        <v>0.29348000000000002</v>
      </c>
      <c r="N11" s="67">
        <v>130</v>
      </c>
      <c r="O11" s="67">
        <v>0.61821000000000004</v>
      </c>
      <c r="P11" s="67">
        <v>104.12</v>
      </c>
      <c r="Q11" s="67">
        <v>104.73821</v>
      </c>
      <c r="R11" s="67">
        <v>100.61742</v>
      </c>
      <c r="S11" s="67">
        <v>2.6467399999999999</v>
      </c>
      <c r="T11" s="67">
        <v>0.19</v>
      </c>
      <c r="U11" s="67">
        <v>31985400739.750999</v>
      </c>
      <c r="V11" s="67">
        <v>7.1</v>
      </c>
      <c r="W11" s="97">
        <v>2.2999999999999998</v>
      </c>
      <c r="X11" s="67">
        <v>2.58</v>
      </c>
      <c r="Y11" s="67">
        <v>2.58</v>
      </c>
      <c r="Z11" s="67">
        <v>6.79</v>
      </c>
      <c r="AA11" s="67">
        <v>8.07</v>
      </c>
    </row>
    <row r="12" spans="2:27">
      <c r="B12" s="64">
        <v>1</v>
      </c>
      <c r="C12" s="64">
        <v>42703</v>
      </c>
      <c r="D12" s="94" t="s">
        <v>64</v>
      </c>
      <c r="E12" s="94" t="s">
        <v>65</v>
      </c>
      <c r="F12" s="64" t="s">
        <v>44</v>
      </c>
      <c r="G12" s="64">
        <v>3.75</v>
      </c>
      <c r="H12" s="94" t="s">
        <v>60</v>
      </c>
      <c r="I12" s="70">
        <v>28739769</v>
      </c>
      <c r="J12" s="67">
        <v>42620</v>
      </c>
      <c r="K12" s="67">
        <v>42801</v>
      </c>
      <c r="L12" s="67">
        <v>0</v>
      </c>
      <c r="M12" s="67">
        <v>0.54144000000000003</v>
      </c>
      <c r="N12" s="67">
        <v>83</v>
      </c>
      <c r="O12" s="67">
        <v>0.85980999999999996</v>
      </c>
      <c r="P12" s="67">
        <v>109.89</v>
      </c>
      <c r="Q12" s="67">
        <v>110.74981</v>
      </c>
      <c r="R12" s="67">
        <v>100.85548</v>
      </c>
      <c r="S12" s="67">
        <v>2.7707199999999998</v>
      </c>
      <c r="T12" s="67">
        <v>0.17</v>
      </c>
      <c r="U12" s="67">
        <v>31829238593.361</v>
      </c>
      <c r="V12" s="67">
        <v>7.06</v>
      </c>
      <c r="W12" s="97">
        <v>2.29</v>
      </c>
      <c r="X12" s="67">
        <v>2.64</v>
      </c>
      <c r="Y12" s="67">
        <v>2.64</v>
      </c>
      <c r="Z12" s="67">
        <v>7.21</v>
      </c>
      <c r="AA12" s="67">
        <v>8.51</v>
      </c>
    </row>
    <row r="13" spans="2:27">
      <c r="B13" s="64">
        <v>1</v>
      </c>
      <c r="C13" s="64">
        <v>42703</v>
      </c>
      <c r="D13" s="94" t="s">
        <v>67</v>
      </c>
      <c r="E13" s="94" t="s">
        <v>68</v>
      </c>
      <c r="F13" s="64" t="s">
        <v>44</v>
      </c>
      <c r="G13" s="64">
        <v>4.75</v>
      </c>
      <c r="H13" s="94" t="s">
        <v>69</v>
      </c>
      <c r="I13" s="70">
        <v>33308503</v>
      </c>
      <c r="J13" s="67">
        <v>42620</v>
      </c>
      <c r="K13" s="67">
        <v>42801</v>
      </c>
      <c r="L13" s="67">
        <v>0</v>
      </c>
      <c r="M13" s="67">
        <v>0.54144000000000003</v>
      </c>
      <c r="N13" s="67">
        <v>83</v>
      </c>
      <c r="O13" s="67">
        <v>1.0890899999999999</v>
      </c>
      <c r="P13" s="67">
        <v>114.56</v>
      </c>
      <c r="Q13" s="67">
        <v>115.64909</v>
      </c>
      <c r="R13" s="67">
        <v>101.08217</v>
      </c>
      <c r="S13" s="67">
        <v>3.2707199999999998</v>
      </c>
      <c r="T13" s="67">
        <v>0.28000000000000003</v>
      </c>
      <c r="U13" s="67">
        <v>38520980078.450996</v>
      </c>
      <c r="V13" s="67">
        <v>8.5500000000000007</v>
      </c>
      <c r="W13" s="97">
        <v>2.77</v>
      </c>
      <c r="X13" s="67">
        <v>3.06</v>
      </c>
      <c r="Y13" s="67">
        <v>3.05</v>
      </c>
      <c r="Z13" s="67">
        <v>9.76</v>
      </c>
      <c r="AA13" s="67">
        <v>11.25</v>
      </c>
    </row>
    <row r="14" spans="2:27">
      <c r="B14" s="64">
        <v>1</v>
      </c>
      <c r="C14" s="64">
        <v>42703</v>
      </c>
      <c r="D14" s="94" t="s">
        <v>70</v>
      </c>
      <c r="E14" s="94" t="s">
        <v>71</v>
      </c>
      <c r="F14" s="64" t="s">
        <v>44</v>
      </c>
      <c r="G14" s="64">
        <v>2</v>
      </c>
      <c r="H14" s="94" t="s">
        <v>69</v>
      </c>
      <c r="I14" s="70">
        <v>32153791</v>
      </c>
      <c r="J14" s="67">
        <v>42573</v>
      </c>
      <c r="K14" s="67">
        <v>42757</v>
      </c>
      <c r="L14" s="67">
        <v>0</v>
      </c>
      <c r="M14" s="67">
        <v>0.29348000000000002</v>
      </c>
      <c r="N14" s="67">
        <v>130</v>
      </c>
      <c r="O14" s="67">
        <v>0.70652000000000004</v>
      </c>
      <c r="P14" s="67">
        <v>105.67</v>
      </c>
      <c r="Q14" s="67">
        <v>106.37652</v>
      </c>
      <c r="R14" s="67">
        <v>100.70549</v>
      </c>
      <c r="S14" s="67">
        <v>3.6467399999999999</v>
      </c>
      <c r="T14" s="67">
        <v>0.43</v>
      </c>
      <c r="U14" s="67">
        <v>34204084473.069</v>
      </c>
      <c r="V14" s="67">
        <v>7.59</v>
      </c>
      <c r="W14" s="97">
        <v>2.46</v>
      </c>
      <c r="X14" s="67">
        <v>3.52</v>
      </c>
      <c r="Y14" s="67">
        <v>3.51</v>
      </c>
      <c r="Z14" s="67">
        <v>12.67</v>
      </c>
      <c r="AA14" s="67">
        <v>14.37</v>
      </c>
    </row>
    <row r="15" spans="2:27">
      <c r="B15" s="64">
        <v>1</v>
      </c>
      <c r="C15" s="64">
        <v>42703</v>
      </c>
      <c r="D15" s="94" t="s">
        <v>73</v>
      </c>
      <c r="E15" s="94" t="s">
        <v>74</v>
      </c>
      <c r="F15" s="64" t="s">
        <v>44</v>
      </c>
      <c r="G15" s="64">
        <v>3.75</v>
      </c>
      <c r="H15" s="94" t="s">
        <v>69</v>
      </c>
      <c r="I15" s="70">
        <v>24582138</v>
      </c>
      <c r="J15" s="67">
        <v>42620</v>
      </c>
      <c r="K15" s="67">
        <v>42801</v>
      </c>
      <c r="L15" s="67">
        <v>0</v>
      </c>
      <c r="M15" s="67">
        <v>0.54144000000000003</v>
      </c>
      <c r="N15" s="67">
        <v>83</v>
      </c>
      <c r="O15" s="67">
        <v>0.85980999999999996</v>
      </c>
      <c r="P15" s="67">
        <v>112.57</v>
      </c>
      <c r="Q15" s="67">
        <v>113.42981</v>
      </c>
      <c r="R15" s="67">
        <v>100.85548</v>
      </c>
      <c r="S15" s="67">
        <v>3.7707199999999998</v>
      </c>
      <c r="T15" s="67">
        <v>0.39</v>
      </c>
      <c r="U15" s="67">
        <v>27883471598.879002</v>
      </c>
      <c r="V15" s="67">
        <v>6.19</v>
      </c>
      <c r="W15" s="97">
        <v>2</v>
      </c>
      <c r="X15" s="67">
        <v>3.54</v>
      </c>
      <c r="Y15" s="67">
        <v>3.53</v>
      </c>
      <c r="Z15" s="67">
        <v>13.06</v>
      </c>
      <c r="AA15" s="67">
        <v>14.77</v>
      </c>
    </row>
    <row r="16" spans="2:27">
      <c r="B16" s="64">
        <v>1</v>
      </c>
      <c r="C16" s="64">
        <v>42703</v>
      </c>
      <c r="D16" s="94" t="s">
        <v>75</v>
      </c>
      <c r="E16" s="94" t="s">
        <v>76</v>
      </c>
      <c r="F16" s="64" t="s">
        <v>44</v>
      </c>
      <c r="G16" s="64">
        <v>1.5</v>
      </c>
      <c r="H16" s="94" t="s">
        <v>77</v>
      </c>
      <c r="I16" s="70">
        <v>32456055</v>
      </c>
      <c r="J16" s="67">
        <v>42573</v>
      </c>
      <c r="K16" s="67">
        <v>42757</v>
      </c>
      <c r="L16" s="67">
        <v>0</v>
      </c>
      <c r="M16" s="67">
        <v>0.29348000000000002</v>
      </c>
      <c r="N16" s="67">
        <v>130</v>
      </c>
      <c r="O16" s="67">
        <v>0.52988999999999997</v>
      </c>
      <c r="P16" s="67">
        <v>103.88</v>
      </c>
      <c r="Q16" s="67">
        <v>104.40989</v>
      </c>
      <c r="R16" s="67">
        <v>100.52931</v>
      </c>
      <c r="S16" s="67">
        <v>4.1467400000000003</v>
      </c>
      <c r="T16" s="67">
        <v>0.55000000000000004</v>
      </c>
      <c r="U16" s="67">
        <v>33887331747.179001</v>
      </c>
      <c r="V16" s="67">
        <v>7.52</v>
      </c>
      <c r="W16" s="97">
        <v>2.4300000000000002</v>
      </c>
      <c r="X16" s="67">
        <v>4.0199999999999996</v>
      </c>
      <c r="Y16" s="67">
        <v>4.01</v>
      </c>
      <c r="Z16" s="67">
        <v>16.5</v>
      </c>
      <c r="AA16" s="67">
        <v>18.399999999999999</v>
      </c>
    </row>
    <row r="17" spans="2:27">
      <c r="B17" s="64">
        <v>1</v>
      </c>
      <c r="C17" s="64">
        <v>42703</v>
      </c>
      <c r="D17" s="94">
        <v>999799</v>
      </c>
      <c r="E17" s="94" t="s">
        <v>79</v>
      </c>
      <c r="F17" s="64" t="s">
        <v>44</v>
      </c>
      <c r="G17" s="64">
        <v>8</v>
      </c>
      <c r="H17" s="94" t="s">
        <v>77</v>
      </c>
      <c r="I17" s="70">
        <v>24072000</v>
      </c>
      <c r="J17" s="67">
        <v>42528</v>
      </c>
      <c r="K17" s="67">
        <v>42711</v>
      </c>
      <c r="L17" s="67">
        <v>1</v>
      </c>
      <c r="M17" s="67">
        <v>4.3720000000000002E-2</v>
      </c>
      <c r="N17" s="67">
        <v>-8</v>
      </c>
      <c r="O17" s="67">
        <v>-0.17485999999999999</v>
      </c>
      <c r="P17" s="67">
        <v>133.46</v>
      </c>
      <c r="Q17" s="67">
        <v>133.28514000000001</v>
      </c>
      <c r="R17" s="67">
        <v>99.828689999999995</v>
      </c>
      <c r="S17" s="67">
        <v>4.5218600000000002</v>
      </c>
      <c r="T17" s="67">
        <v>0.51</v>
      </c>
      <c r="U17" s="67">
        <v>32084398085.245998</v>
      </c>
      <c r="V17" s="67">
        <v>7.12</v>
      </c>
      <c r="W17" s="97">
        <v>2.2999999999999998</v>
      </c>
      <c r="X17" s="67">
        <v>3.99</v>
      </c>
      <c r="Y17" s="67">
        <v>3.98</v>
      </c>
      <c r="Z17" s="67">
        <v>17.12</v>
      </c>
      <c r="AA17" s="67">
        <v>19.02</v>
      </c>
    </row>
    <row r="18" spans="2:27">
      <c r="B18" s="64">
        <v>1</v>
      </c>
      <c r="C18" s="64">
        <v>42703</v>
      </c>
      <c r="D18" s="94" t="s">
        <v>80</v>
      </c>
      <c r="E18" s="94" t="s">
        <v>81</v>
      </c>
      <c r="F18" s="64" t="s">
        <v>44</v>
      </c>
      <c r="G18" s="64">
        <v>3.75</v>
      </c>
      <c r="H18" s="94" t="s">
        <v>77</v>
      </c>
      <c r="I18" s="70">
        <v>28384784</v>
      </c>
      <c r="J18" s="67">
        <v>42620</v>
      </c>
      <c r="K18" s="67">
        <v>42801</v>
      </c>
      <c r="L18" s="67">
        <v>0</v>
      </c>
      <c r="M18" s="67">
        <v>0.54144000000000003</v>
      </c>
      <c r="N18" s="67">
        <v>83</v>
      </c>
      <c r="O18" s="67">
        <v>0.85980999999999996</v>
      </c>
      <c r="P18" s="67">
        <v>114.89</v>
      </c>
      <c r="Q18" s="67">
        <v>115.74981</v>
      </c>
      <c r="R18" s="67">
        <v>100.85548</v>
      </c>
      <c r="S18" s="67">
        <v>4.7707199999999998</v>
      </c>
      <c r="T18" s="67">
        <v>0.57999999999999996</v>
      </c>
      <c r="U18" s="67">
        <v>32855332592.296001</v>
      </c>
      <c r="V18" s="67">
        <v>7.29</v>
      </c>
      <c r="W18" s="97">
        <v>2.36</v>
      </c>
      <c r="X18" s="67">
        <v>4.41</v>
      </c>
      <c r="Y18" s="67">
        <v>4.4000000000000004</v>
      </c>
      <c r="Z18" s="67">
        <v>20.46</v>
      </c>
      <c r="AA18" s="67">
        <v>22.53</v>
      </c>
    </row>
    <row r="19" spans="2:27">
      <c r="B19" s="64">
        <v>2</v>
      </c>
      <c r="C19" s="64">
        <v>42703</v>
      </c>
      <c r="D19" s="94" t="s">
        <v>83</v>
      </c>
      <c r="E19" s="94" t="s">
        <v>84</v>
      </c>
      <c r="F19" s="64" t="s">
        <v>44</v>
      </c>
      <c r="G19" s="64">
        <v>4</v>
      </c>
      <c r="H19" s="94" t="s">
        <v>85</v>
      </c>
      <c r="I19" s="70">
        <v>37947588</v>
      </c>
      <c r="J19" s="67">
        <v>42620</v>
      </c>
      <c r="K19" s="67">
        <v>42801</v>
      </c>
      <c r="L19" s="67">
        <v>0</v>
      </c>
      <c r="M19" s="67">
        <v>0.54144000000000003</v>
      </c>
      <c r="N19" s="67">
        <v>83</v>
      </c>
      <c r="O19" s="67">
        <v>0.91713</v>
      </c>
      <c r="P19" s="67">
        <v>117.41</v>
      </c>
      <c r="Q19" s="67">
        <v>118.32713</v>
      </c>
      <c r="R19" s="67">
        <v>100.91221</v>
      </c>
      <c r="S19" s="67">
        <v>5.2707199999999998</v>
      </c>
      <c r="T19" s="67">
        <v>0.64</v>
      </c>
      <c r="U19" s="67">
        <v>44902290673.452003</v>
      </c>
      <c r="V19" s="67">
        <v>12.66</v>
      </c>
      <c r="W19" s="97">
        <v>3.23</v>
      </c>
      <c r="X19" s="67">
        <v>4.8099999999999996</v>
      </c>
      <c r="Y19" s="67">
        <v>4.8</v>
      </c>
      <c r="Z19" s="67">
        <v>24.55</v>
      </c>
      <c r="AA19" s="67">
        <v>26.78</v>
      </c>
    </row>
    <row r="20" spans="2:27">
      <c r="B20" s="64">
        <v>2</v>
      </c>
      <c r="C20" s="64">
        <v>42703</v>
      </c>
      <c r="D20" s="94" t="s">
        <v>87</v>
      </c>
      <c r="E20" s="94" t="s">
        <v>88</v>
      </c>
      <c r="F20" s="64" t="s">
        <v>44</v>
      </c>
      <c r="G20" s="64">
        <v>0.5</v>
      </c>
      <c r="H20" s="94" t="s">
        <v>85</v>
      </c>
      <c r="I20" s="70">
        <v>11220561</v>
      </c>
      <c r="J20" s="67">
        <v>42585</v>
      </c>
      <c r="K20" s="67">
        <v>42757</v>
      </c>
      <c r="L20" s="67">
        <v>0</v>
      </c>
      <c r="M20" s="67">
        <v>0.29348000000000002</v>
      </c>
      <c r="N20" s="67">
        <v>118</v>
      </c>
      <c r="O20" s="67">
        <v>0.16033</v>
      </c>
      <c r="P20" s="67">
        <v>98.29</v>
      </c>
      <c r="Q20" s="67">
        <v>98.450329999999994</v>
      </c>
      <c r="R20" s="67">
        <v>100.16027</v>
      </c>
      <c r="S20" s="67">
        <v>5.6467400000000003</v>
      </c>
      <c r="T20" s="67">
        <v>0.81</v>
      </c>
      <c r="U20" s="67">
        <v>11046678893.285999</v>
      </c>
      <c r="V20" s="67">
        <v>3.11</v>
      </c>
      <c r="W20" s="97">
        <v>0.79</v>
      </c>
      <c r="X20" s="67">
        <v>5.57</v>
      </c>
      <c r="Y20" s="67">
        <v>5.54</v>
      </c>
      <c r="Z20" s="67">
        <v>31.28</v>
      </c>
      <c r="AA20" s="67">
        <v>33.78</v>
      </c>
    </row>
    <row r="21" spans="2:27">
      <c r="B21" s="64">
        <v>2</v>
      </c>
      <c r="C21" s="64">
        <v>42703</v>
      </c>
      <c r="D21" s="94" t="s">
        <v>89</v>
      </c>
      <c r="E21" s="94" t="s">
        <v>90</v>
      </c>
      <c r="F21" s="64" t="s">
        <v>44</v>
      </c>
      <c r="G21" s="64">
        <v>1.75</v>
      </c>
      <c r="H21" s="94" t="s">
        <v>85</v>
      </c>
      <c r="I21" s="70">
        <v>29050714</v>
      </c>
      <c r="J21" s="67">
        <v>42620</v>
      </c>
      <c r="K21" s="67">
        <v>42801</v>
      </c>
      <c r="L21" s="67">
        <v>0</v>
      </c>
      <c r="M21" s="67">
        <v>0.54144000000000003</v>
      </c>
      <c r="N21" s="67">
        <v>83</v>
      </c>
      <c r="O21" s="67">
        <v>0.40123999999999999</v>
      </c>
      <c r="P21" s="67">
        <v>105.5</v>
      </c>
      <c r="Q21" s="67">
        <v>105.90124</v>
      </c>
      <c r="R21" s="67">
        <v>100.4003</v>
      </c>
      <c r="S21" s="67">
        <v>5.7707199999999998</v>
      </c>
      <c r="T21" s="67">
        <v>0.77</v>
      </c>
      <c r="U21" s="67">
        <v>30765067253.66</v>
      </c>
      <c r="V21" s="67">
        <v>8.67</v>
      </c>
      <c r="W21" s="97">
        <v>2.21</v>
      </c>
      <c r="X21" s="67">
        <v>5.5</v>
      </c>
      <c r="Y21" s="67">
        <v>5.48</v>
      </c>
      <c r="Z21" s="67">
        <v>31.23</v>
      </c>
      <c r="AA21" s="67">
        <v>33.72</v>
      </c>
    </row>
    <row r="22" spans="2:27">
      <c r="B22" s="64">
        <v>2</v>
      </c>
      <c r="C22" s="64">
        <v>42703</v>
      </c>
      <c r="D22" s="94" t="s">
        <v>92</v>
      </c>
      <c r="E22" s="94" t="s">
        <v>93</v>
      </c>
      <c r="F22" s="64" t="s">
        <v>44</v>
      </c>
      <c r="G22" s="64">
        <v>2.25</v>
      </c>
      <c r="H22" s="94" t="s">
        <v>94</v>
      </c>
      <c r="I22" s="70">
        <v>27477141</v>
      </c>
      <c r="J22" s="67">
        <v>42620</v>
      </c>
      <c r="K22" s="67">
        <v>42801</v>
      </c>
      <c r="L22" s="67">
        <v>0</v>
      </c>
      <c r="M22" s="67">
        <v>0.54144000000000003</v>
      </c>
      <c r="N22" s="67">
        <v>83</v>
      </c>
      <c r="O22" s="67">
        <v>0.51588000000000001</v>
      </c>
      <c r="P22" s="67">
        <v>108.73</v>
      </c>
      <c r="Q22" s="67">
        <v>109.24588</v>
      </c>
      <c r="R22" s="67">
        <v>100.51432</v>
      </c>
      <c r="S22" s="67">
        <v>6.7707199999999998</v>
      </c>
      <c r="T22" s="67">
        <v>0.92</v>
      </c>
      <c r="U22" s="67">
        <v>30017645577.304001</v>
      </c>
      <c r="V22" s="67">
        <v>8.4600000000000009</v>
      </c>
      <c r="W22" s="97">
        <v>2.16</v>
      </c>
      <c r="X22" s="67">
        <v>6.31</v>
      </c>
      <c r="Y22" s="67">
        <v>6.28</v>
      </c>
      <c r="Z22" s="67">
        <v>41.7</v>
      </c>
      <c r="AA22" s="67">
        <v>44.45</v>
      </c>
    </row>
    <row r="23" spans="2:27">
      <c r="B23" s="64">
        <v>2</v>
      </c>
      <c r="C23" s="64">
        <v>42703</v>
      </c>
      <c r="D23" s="94" t="s">
        <v>95</v>
      </c>
      <c r="E23" s="94" t="s">
        <v>96</v>
      </c>
      <c r="F23" s="64" t="s">
        <v>44</v>
      </c>
      <c r="G23" s="64">
        <v>2.75</v>
      </c>
      <c r="H23" s="94" t="s">
        <v>97</v>
      </c>
      <c r="I23" s="70">
        <v>26915016</v>
      </c>
      <c r="J23" s="67">
        <v>42620</v>
      </c>
      <c r="K23" s="67">
        <v>42801</v>
      </c>
      <c r="L23" s="67">
        <v>0</v>
      </c>
      <c r="M23" s="67">
        <v>0.54144000000000003</v>
      </c>
      <c r="N23" s="67">
        <v>83</v>
      </c>
      <c r="O23" s="67">
        <v>0.63051999999999997</v>
      </c>
      <c r="P23" s="67">
        <v>112.36</v>
      </c>
      <c r="Q23" s="67">
        <v>112.99052</v>
      </c>
      <c r="R23" s="67">
        <v>100.62819</v>
      </c>
      <c r="S23" s="67">
        <v>7.7707199999999998</v>
      </c>
      <c r="T23" s="67">
        <v>1.0900000000000001</v>
      </c>
      <c r="U23" s="67">
        <v>30411417845.057999</v>
      </c>
      <c r="V23" s="67">
        <v>8.57</v>
      </c>
      <c r="W23" s="97">
        <v>2.1800000000000002</v>
      </c>
      <c r="X23" s="67">
        <v>7.06</v>
      </c>
      <c r="Y23" s="67">
        <v>7.02</v>
      </c>
      <c r="Z23" s="67">
        <v>53.04</v>
      </c>
      <c r="AA23" s="67">
        <v>55.96</v>
      </c>
    </row>
    <row r="24" spans="2:27">
      <c r="B24" s="64">
        <v>2</v>
      </c>
      <c r="C24" s="64">
        <v>42703</v>
      </c>
      <c r="D24" s="94">
        <v>3088069</v>
      </c>
      <c r="E24" s="94" t="s">
        <v>99</v>
      </c>
      <c r="F24" s="64" t="s">
        <v>44</v>
      </c>
      <c r="G24" s="64">
        <v>5</v>
      </c>
      <c r="H24" s="94" t="s">
        <v>100</v>
      </c>
      <c r="I24" s="70">
        <v>35076458</v>
      </c>
      <c r="J24" s="67">
        <v>42620</v>
      </c>
      <c r="K24" s="67">
        <v>42801</v>
      </c>
      <c r="L24" s="67">
        <v>0</v>
      </c>
      <c r="M24" s="67">
        <v>0.54144000000000003</v>
      </c>
      <c r="N24" s="67">
        <v>83</v>
      </c>
      <c r="O24" s="67">
        <v>1.1464099999999999</v>
      </c>
      <c r="P24" s="67">
        <v>130.22999999999999</v>
      </c>
      <c r="Q24" s="67">
        <v>131.37640999999999</v>
      </c>
      <c r="R24" s="67">
        <v>101.13875</v>
      </c>
      <c r="S24" s="67">
        <v>8.2707200000000007</v>
      </c>
      <c r="T24" s="67">
        <v>1.1599999999999999</v>
      </c>
      <c r="U24" s="67">
        <v>46082190868.593002</v>
      </c>
      <c r="V24" s="67">
        <v>12.99</v>
      </c>
      <c r="W24" s="97">
        <v>3.31</v>
      </c>
      <c r="X24" s="67">
        <v>7.02</v>
      </c>
      <c r="Y24" s="67">
        <v>6.98</v>
      </c>
      <c r="Z24" s="67">
        <v>54.62</v>
      </c>
      <c r="AA24" s="67">
        <v>57.46</v>
      </c>
    </row>
    <row r="25" spans="2:27">
      <c r="B25" s="64">
        <v>2</v>
      </c>
      <c r="C25" s="64">
        <v>42703</v>
      </c>
      <c r="D25" s="94" t="s">
        <v>102</v>
      </c>
      <c r="E25" s="94" t="s">
        <v>103</v>
      </c>
      <c r="F25" s="64" t="s">
        <v>44</v>
      </c>
      <c r="G25" s="64">
        <v>2</v>
      </c>
      <c r="H25" s="94" t="s">
        <v>100</v>
      </c>
      <c r="I25" s="70">
        <v>25443304</v>
      </c>
      <c r="J25" s="67">
        <v>42620</v>
      </c>
      <c r="K25" s="67">
        <v>42801</v>
      </c>
      <c r="L25" s="67">
        <v>0</v>
      </c>
      <c r="M25" s="67">
        <v>0.54144000000000003</v>
      </c>
      <c r="N25" s="67">
        <v>83</v>
      </c>
      <c r="O25" s="67">
        <v>0.45856000000000002</v>
      </c>
      <c r="P25" s="67">
        <v>106.36</v>
      </c>
      <c r="Q25" s="67">
        <v>106.81856000000001</v>
      </c>
      <c r="R25" s="67">
        <v>100.45733</v>
      </c>
      <c r="S25" s="67">
        <v>8.7707200000000007</v>
      </c>
      <c r="T25" s="67">
        <v>1.23</v>
      </c>
      <c r="U25" s="67">
        <v>27178171848.875</v>
      </c>
      <c r="V25" s="67">
        <v>7.66</v>
      </c>
      <c r="W25" s="97">
        <v>1.95</v>
      </c>
      <c r="X25" s="67">
        <v>8.08</v>
      </c>
      <c r="Y25" s="67">
        <v>8.0299999999999994</v>
      </c>
      <c r="Z25" s="67">
        <v>68.87</v>
      </c>
      <c r="AA25" s="67">
        <v>72.02</v>
      </c>
    </row>
    <row r="26" spans="2:27">
      <c r="B26" s="64">
        <v>2</v>
      </c>
      <c r="C26" s="64">
        <v>42703</v>
      </c>
      <c r="D26" s="94" t="s">
        <v>104</v>
      </c>
      <c r="E26" s="94" t="s">
        <v>105</v>
      </c>
      <c r="F26" s="64" t="s">
        <v>44</v>
      </c>
      <c r="G26" s="64">
        <v>1.5</v>
      </c>
      <c r="H26" s="94" t="s">
        <v>106</v>
      </c>
      <c r="I26" s="70">
        <v>19453285</v>
      </c>
      <c r="J26" s="67">
        <v>42573</v>
      </c>
      <c r="K26" s="67">
        <v>42757</v>
      </c>
      <c r="L26" s="67">
        <v>0</v>
      </c>
      <c r="M26" s="67">
        <v>0.29348000000000002</v>
      </c>
      <c r="N26" s="67">
        <v>130</v>
      </c>
      <c r="O26" s="67">
        <v>0.52988999999999997</v>
      </c>
      <c r="P26" s="67">
        <v>101.2</v>
      </c>
      <c r="Q26" s="67">
        <v>101.72989</v>
      </c>
      <c r="R26" s="67">
        <v>100.52931</v>
      </c>
      <c r="S26" s="67">
        <v>9.6467399999999994</v>
      </c>
      <c r="T26" s="67">
        <v>1.37</v>
      </c>
      <c r="U26" s="67">
        <v>19789805685.625</v>
      </c>
      <c r="V26" s="67">
        <v>5.58</v>
      </c>
      <c r="W26" s="97">
        <v>1.42</v>
      </c>
      <c r="X26" s="67">
        <v>8.98</v>
      </c>
      <c r="Y26" s="67">
        <v>8.91</v>
      </c>
      <c r="Z26" s="67">
        <v>84.52</v>
      </c>
      <c r="AA26" s="67">
        <v>87.8</v>
      </c>
    </row>
    <row r="27" spans="2:27">
      <c r="B27" s="64">
        <v>2</v>
      </c>
      <c r="C27" s="64">
        <v>42703</v>
      </c>
      <c r="D27" s="94" t="s">
        <v>108</v>
      </c>
      <c r="E27" s="94" t="s">
        <v>109</v>
      </c>
      <c r="F27" s="64" t="s">
        <v>44</v>
      </c>
      <c r="G27" s="64">
        <v>4.25</v>
      </c>
      <c r="H27" s="94" t="s">
        <v>110</v>
      </c>
      <c r="I27" s="70">
        <v>31004407</v>
      </c>
      <c r="J27" s="67">
        <v>42528</v>
      </c>
      <c r="K27" s="67">
        <v>42711</v>
      </c>
      <c r="L27" s="67">
        <v>1</v>
      </c>
      <c r="M27" s="67">
        <v>4.3720000000000002E-2</v>
      </c>
      <c r="N27" s="67">
        <v>-8</v>
      </c>
      <c r="O27" s="67">
        <v>-9.2899999999999996E-2</v>
      </c>
      <c r="P27" s="67">
        <v>127.98</v>
      </c>
      <c r="Q27" s="67">
        <v>127.8871</v>
      </c>
      <c r="R27" s="67">
        <v>99.908119999999997</v>
      </c>
      <c r="S27" s="67">
        <v>11.02186</v>
      </c>
      <c r="T27" s="67">
        <v>1.49</v>
      </c>
      <c r="U27" s="67">
        <v>39650638170.458</v>
      </c>
      <c r="V27" s="67">
        <v>11.18</v>
      </c>
      <c r="W27" s="97">
        <v>2.85</v>
      </c>
      <c r="X27" s="67">
        <v>9.2100000000000009</v>
      </c>
      <c r="Y27" s="67">
        <v>9.14</v>
      </c>
      <c r="Z27" s="67">
        <v>94.67</v>
      </c>
      <c r="AA27" s="67">
        <v>97.81</v>
      </c>
    </row>
    <row r="28" spans="2:27">
      <c r="B28" s="64">
        <v>2</v>
      </c>
      <c r="C28" s="64">
        <v>42703</v>
      </c>
      <c r="D28" s="94">
        <v>240419</v>
      </c>
      <c r="E28" s="94" t="s">
        <v>111</v>
      </c>
      <c r="F28" s="64" t="s">
        <v>44</v>
      </c>
      <c r="G28" s="64">
        <v>6</v>
      </c>
      <c r="H28" s="94">
        <v>2028</v>
      </c>
      <c r="I28" s="70">
        <v>19027662</v>
      </c>
      <c r="J28" s="67">
        <v>42528</v>
      </c>
      <c r="K28" s="67">
        <v>42711</v>
      </c>
      <c r="L28" s="67">
        <v>1</v>
      </c>
      <c r="M28" s="67">
        <v>4.3720000000000002E-2</v>
      </c>
      <c r="N28" s="67">
        <v>-8</v>
      </c>
      <c r="O28" s="67">
        <v>-0.13114999999999999</v>
      </c>
      <c r="P28" s="67">
        <v>149.25</v>
      </c>
      <c r="Q28" s="67">
        <v>149.11885000000001</v>
      </c>
      <c r="R28" s="67">
        <v>99.870859999999993</v>
      </c>
      <c r="S28" s="67">
        <v>12.02186</v>
      </c>
      <c r="T28" s="67">
        <v>1.51</v>
      </c>
      <c r="U28" s="67">
        <v>28373831224.18</v>
      </c>
      <c r="V28" s="67">
        <v>8</v>
      </c>
      <c r="W28" s="97">
        <v>2.04</v>
      </c>
      <c r="X28" s="67">
        <v>9.41</v>
      </c>
      <c r="Y28" s="67">
        <v>9.34</v>
      </c>
      <c r="Z28" s="67">
        <v>102.52</v>
      </c>
      <c r="AA28" s="67">
        <v>105.63</v>
      </c>
    </row>
    <row r="29" spans="2:27">
      <c r="B29" s="64">
        <v>2</v>
      </c>
      <c r="C29" s="64">
        <v>42703</v>
      </c>
      <c r="D29" s="94" t="s">
        <v>112</v>
      </c>
      <c r="E29" s="94" t="s">
        <v>113</v>
      </c>
      <c r="F29" s="64" t="s">
        <v>44</v>
      </c>
      <c r="G29" s="64">
        <v>4.75</v>
      </c>
      <c r="H29" s="94" t="s">
        <v>114</v>
      </c>
      <c r="I29" s="70">
        <v>33640504</v>
      </c>
      <c r="J29" s="67">
        <v>42528</v>
      </c>
      <c r="K29" s="67">
        <v>42711</v>
      </c>
      <c r="L29" s="67">
        <v>1</v>
      </c>
      <c r="M29" s="67">
        <v>4.3720000000000002E-2</v>
      </c>
      <c r="N29" s="67">
        <v>-8</v>
      </c>
      <c r="O29" s="67">
        <v>-0.10383000000000001</v>
      </c>
      <c r="P29" s="67">
        <v>138.24</v>
      </c>
      <c r="Q29" s="67">
        <v>138.13616999999999</v>
      </c>
      <c r="R29" s="67">
        <v>99.897440000000003</v>
      </c>
      <c r="S29" s="67">
        <v>14.02186</v>
      </c>
      <c r="T29" s="67">
        <v>1.68</v>
      </c>
      <c r="U29" s="67">
        <v>46469705430.364998</v>
      </c>
      <c r="V29" s="67">
        <v>13.1</v>
      </c>
      <c r="W29" s="97">
        <v>3.34</v>
      </c>
      <c r="X29" s="67">
        <v>11.02</v>
      </c>
      <c r="Y29" s="67">
        <v>10.93</v>
      </c>
      <c r="Z29" s="67">
        <v>140.49</v>
      </c>
      <c r="AA29" s="67">
        <v>143.58000000000001</v>
      </c>
    </row>
    <row r="30" spans="2:27">
      <c r="B30" s="64">
        <v>3</v>
      </c>
      <c r="C30" s="64">
        <v>42703</v>
      </c>
      <c r="D30" s="94">
        <v>489308</v>
      </c>
      <c r="E30" s="94" t="s">
        <v>115</v>
      </c>
      <c r="F30" s="64" t="s">
        <v>44</v>
      </c>
      <c r="G30" s="64">
        <v>4.25</v>
      </c>
      <c r="H30" s="94" t="s">
        <v>116</v>
      </c>
      <c r="I30" s="70">
        <v>35440462</v>
      </c>
      <c r="J30" s="67">
        <v>42528</v>
      </c>
      <c r="K30" s="67">
        <v>42711</v>
      </c>
      <c r="L30" s="67">
        <v>1</v>
      </c>
      <c r="M30" s="67">
        <v>4.3720000000000002E-2</v>
      </c>
      <c r="N30" s="67">
        <v>-8</v>
      </c>
      <c r="O30" s="67">
        <v>-9.2899999999999996E-2</v>
      </c>
      <c r="P30" s="67">
        <v>133.41</v>
      </c>
      <c r="Q30" s="67">
        <v>133.31710000000001</v>
      </c>
      <c r="R30" s="67">
        <v>99.908119999999997</v>
      </c>
      <c r="S30" s="67">
        <v>15.52186</v>
      </c>
      <c r="T30" s="67">
        <v>1.78</v>
      </c>
      <c r="U30" s="67">
        <v>47248197520.648003</v>
      </c>
      <c r="V30" s="67">
        <v>8.0500000000000007</v>
      </c>
      <c r="W30" s="97">
        <v>3.39</v>
      </c>
      <c r="X30" s="67">
        <v>12.14</v>
      </c>
      <c r="Y30" s="67">
        <v>12.04</v>
      </c>
      <c r="Z30" s="67">
        <v>171.17</v>
      </c>
      <c r="AA30" s="67">
        <v>174.13</v>
      </c>
    </row>
    <row r="31" spans="2:27">
      <c r="B31" s="64">
        <v>3</v>
      </c>
      <c r="C31" s="64">
        <v>42703</v>
      </c>
      <c r="D31" s="94" t="s">
        <v>117</v>
      </c>
      <c r="E31" s="94" t="s">
        <v>118</v>
      </c>
      <c r="F31" s="64" t="s">
        <v>44</v>
      </c>
      <c r="G31" s="64">
        <v>4.5</v>
      </c>
      <c r="H31" s="94" t="s">
        <v>119</v>
      </c>
      <c r="I31" s="70">
        <v>31783830</v>
      </c>
      <c r="J31" s="67">
        <v>42620</v>
      </c>
      <c r="K31" s="67">
        <v>42801</v>
      </c>
      <c r="L31" s="67">
        <v>0</v>
      </c>
      <c r="M31" s="67">
        <v>0.54144000000000003</v>
      </c>
      <c r="N31" s="67">
        <v>83</v>
      </c>
      <c r="O31" s="67">
        <v>1.0317700000000001</v>
      </c>
      <c r="P31" s="67">
        <v>139.62</v>
      </c>
      <c r="Q31" s="67">
        <v>140.65177</v>
      </c>
      <c r="R31" s="67">
        <v>101.02555</v>
      </c>
      <c r="S31" s="67">
        <v>17.770720000000001</v>
      </c>
      <c r="T31" s="67">
        <v>1.87</v>
      </c>
      <c r="U31" s="67">
        <v>44704518819.066002</v>
      </c>
      <c r="V31" s="67">
        <v>7.62</v>
      </c>
      <c r="W31" s="97">
        <v>3.21</v>
      </c>
      <c r="X31" s="67">
        <v>13.25</v>
      </c>
      <c r="Y31" s="67">
        <v>13.12</v>
      </c>
      <c r="Z31" s="67">
        <v>209.95</v>
      </c>
      <c r="AA31" s="67">
        <v>212.58</v>
      </c>
    </row>
    <row r="32" spans="2:27">
      <c r="B32" s="64">
        <v>3</v>
      </c>
      <c r="C32" s="64">
        <v>42703</v>
      </c>
      <c r="D32" s="94">
        <v>3245239</v>
      </c>
      <c r="E32" s="94" t="s">
        <v>120</v>
      </c>
      <c r="F32" s="64" t="s">
        <v>44</v>
      </c>
      <c r="G32" s="64">
        <v>4.25</v>
      </c>
      <c r="H32" s="94" t="s">
        <v>121</v>
      </c>
      <c r="I32" s="70">
        <v>29761912</v>
      </c>
      <c r="J32" s="67">
        <v>42620</v>
      </c>
      <c r="K32" s="67">
        <v>42801</v>
      </c>
      <c r="L32" s="67">
        <v>0</v>
      </c>
      <c r="M32" s="67">
        <v>0.54144000000000003</v>
      </c>
      <c r="N32" s="67">
        <v>83</v>
      </c>
      <c r="O32" s="67">
        <v>0.97445000000000004</v>
      </c>
      <c r="P32" s="67">
        <v>137.29</v>
      </c>
      <c r="Q32" s="67">
        <v>138.26445000000001</v>
      </c>
      <c r="R32" s="67">
        <v>100.9689</v>
      </c>
      <c r="S32" s="67">
        <v>19.270720000000001</v>
      </c>
      <c r="T32" s="67">
        <v>1.92</v>
      </c>
      <c r="U32" s="67">
        <v>41150143196.347</v>
      </c>
      <c r="V32" s="67">
        <v>7.01</v>
      </c>
      <c r="W32" s="97">
        <v>2.96</v>
      </c>
      <c r="X32" s="67">
        <v>14.22</v>
      </c>
      <c r="Y32" s="67">
        <v>14.08</v>
      </c>
      <c r="Z32" s="67">
        <v>243.41</v>
      </c>
      <c r="AA32" s="67">
        <v>245.77</v>
      </c>
    </row>
    <row r="33" spans="2:27">
      <c r="B33" s="64">
        <v>3</v>
      </c>
      <c r="C33" s="64">
        <v>42703</v>
      </c>
      <c r="D33" s="94" t="s">
        <v>122</v>
      </c>
      <c r="E33" s="94" t="s">
        <v>123</v>
      </c>
      <c r="F33" s="64" t="s">
        <v>44</v>
      </c>
      <c r="G33" s="64">
        <v>1.75</v>
      </c>
      <c r="H33" s="94" t="s">
        <v>124</v>
      </c>
      <c r="I33" s="70">
        <v>2711090</v>
      </c>
      <c r="J33" s="67">
        <v>42683</v>
      </c>
      <c r="K33" s="67">
        <v>42801</v>
      </c>
      <c r="L33" s="67">
        <v>0</v>
      </c>
      <c r="M33" s="67">
        <v>0.54144000000000003</v>
      </c>
      <c r="N33" s="67">
        <v>20</v>
      </c>
      <c r="O33" s="67">
        <v>9.6689999999999998E-2</v>
      </c>
      <c r="P33" s="67">
        <v>95.75</v>
      </c>
      <c r="Q33" s="67">
        <v>95.846689999999995</v>
      </c>
      <c r="R33" s="67">
        <v>100.09717000000001</v>
      </c>
      <c r="S33" s="67">
        <v>20.770720000000001</v>
      </c>
      <c r="T33" s="67">
        <v>2</v>
      </c>
      <c r="U33" s="67">
        <v>2598489894.6129999</v>
      </c>
      <c r="V33" s="67">
        <v>0.44</v>
      </c>
      <c r="W33" s="97">
        <v>0.19</v>
      </c>
      <c r="X33" s="67">
        <v>17.399999999999999</v>
      </c>
      <c r="Y33" s="67">
        <v>17.22</v>
      </c>
      <c r="Z33" s="67">
        <v>339.09</v>
      </c>
      <c r="AA33" s="67">
        <v>340.93</v>
      </c>
    </row>
    <row r="34" spans="2:27">
      <c r="B34" s="64">
        <v>3</v>
      </c>
      <c r="C34" s="64">
        <v>42703</v>
      </c>
      <c r="D34" s="94" t="s">
        <v>125</v>
      </c>
      <c r="E34" s="94" t="s">
        <v>126</v>
      </c>
      <c r="F34" s="64" t="s">
        <v>44</v>
      </c>
      <c r="G34" s="64">
        <v>4.75</v>
      </c>
      <c r="H34" s="94" t="s">
        <v>127</v>
      </c>
      <c r="I34" s="70">
        <v>25201400</v>
      </c>
      <c r="J34" s="67">
        <v>42528</v>
      </c>
      <c r="K34" s="67">
        <v>42711</v>
      </c>
      <c r="L34" s="67">
        <v>1</v>
      </c>
      <c r="M34" s="67">
        <v>4.3720000000000002E-2</v>
      </c>
      <c r="N34" s="67">
        <v>-8</v>
      </c>
      <c r="O34" s="67">
        <v>-0.10383000000000001</v>
      </c>
      <c r="P34" s="67">
        <v>149.52000000000001</v>
      </c>
      <c r="Q34" s="67">
        <v>149.41616999999999</v>
      </c>
      <c r="R34" s="67">
        <v>99.897440000000003</v>
      </c>
      <c r="S34" s="67">
        <v>22.02186</v>
      </c>
      <c r="T34" s="67">
        <v>1.97</v>
      </c>
      <c r="U34" s="67">
        <v>37654967892.022003</v>
      </c>
      <c r="V34" s="67">
        <v>6.42</v>
      </c>
      <c r="W34" s="97">
        <v>2.7</v>
      </c>
      <c r="X34" s="67">
        <v>15.5</v>
      </c>
      <c r="Y34" s="67">
        <v>15.35</v>
      </c>
      <c r="Z34" s="67">
        <v>295.57</v>
      </c>
      <c r="AA34" s="67">
        <v>297.44</v>
      </c>
    </row>
    <row r="35" spans="2:27">
      <c r="B35" s="64">
        <v>3</v>
      </c>
      <c r="C35" s="64">
        <v>42703</v>
      </c>
      <c r="D35" s="94" t="s">
        <v>128</v>
      </c>
      <c r="E35" s="94" t="s">
        <v>129</v>
      </c>
      <c r="F35" s="64" t="s">
        <v>44</v>
      </c>
      <c r="G35" s="64">
        <v>4.25</v>
      </c>
      <c r="H35" s="94" t="s">
        <v>130</v>
      </c>
      <c r="I35" s="70">
        <v>22765628</v>
      </c>
      <c r="J35" s="67">
        <v>42620</v>
      </c>
      <c r="K35" s="67">
        <v>42801</v>
      </c>
      <c r="L35" s="67">
        <v>0</v>
      </c>
      <c r="M35" s="67">
        <v>0.54144000000000003</v>
      </c>
      <c r="N35" s="67">
        <v>83</v>
      </c>
      <c r="O35" s="67">
        <v>0.97445000000000004</v>
      </c>
      <c r="P35" s="67">
        <v>141.07</v>
      </c>
      <c r="Q35" s="67">
        <v>142.04445000000001</v>
      </c>
      <c r="R35" s="67">
        <v>100.9689</v>
      </c>
      <c r="S35" s="67">
        <v>22.770720000000001</v>
      </c>
      <c r="T35" s="67">
        <v>2</v>
      </c>
      <c r="U35" s="67">
        <v>32337310515.650002</v>
      </c>
      <c r="V35" s="67">
        <v>5.51</v>
      </c>
      <c r="W35" s="97">
        <v>2.3199999999999998</v>
      </c>
      <c r="X35" s="67">
        <v>16.079999999999998</v>
      </c>
      <c r="Y35" s="67">
        <v>15.92</v>
      </c>
      <c r="Z35" s="67">
        <v>318.89</v>
      </c>
      <c r="AA35" s="67">
        <v>320.5</v>
      </c>
    </row>
    <row r="36" spans="2:27">
      <c r="B36" s="64">
        <v>3</v>
      </c>
      <c r="C36" s="64">
        <v>42703</v>
      </c>
      <c r="D36" s="94" t="s">
        <v>131</v>
      </c>
      <c r="E36" s="94" t="s">
        <v>132</v>
      </c>
      <c r="F36" s="64" t="s">
        <v>44</v>
      </c>
      <c r="G36" s="64">
        <v>4.25</v>
      </c>
      <c r="H36" s="94" t="s">
        <v>133</v>
      </c>
      <c r="I36" s="70">
        <v>24846140</v>
      </c>
      <c r="J36" s="67">
        <v>42528</v>
      </c>
      <c r="K36" s="67">
        <v>42711</v>
      </c>
      <c r="L36" s="67">
        <v>1</v>
      </c>
      <c r="M36" s="67">
        <v>4.3720000000000002E-2</v>
      </c>
      <c r="N36" s="67">
        <v>-8</v>
      </c>
      <c r="O36" s="67">
        <v>-9.2899999999999996E-2</v>
      </c>
      <c r="P36" s="67">
        <v>142.72999999999999</v>
      </c>
      <c r="Q36" s="67">
        <v>142.6371</v>
      </c>
      <c r="R36" s="67">
        <v>99.908119999999997</v>
      </c>
      <c r="S36" s="67">
        <v>24.02186</v>
      </c>
      <c r="T36" s="67">
        <v>2</v>
      </c>
      <c r="U36" s="67">
        <v>35439814508.338997</v>
      </c>
      <c r="V36" s="67">
        <v>6.04</v>
      </c>
      <c r="W36" s="97">
        <v>2.5499999999999998</v>
      </c>
      <c r="X36" s="67">
        <v>16.84</v>
      </c>
      <c r="Y36" s="67">
        <v>16.670000000000002</v>
      </c>
      <c r="Z36" s="67">
        <v>350.05</v>
      </c>
      <c r="AA36" s="67">
        <v>351.4</v>
      </c>
    </row>
    <row r="37" spans="2:27">
      <c r="B37" s="64">
        <v>3</v>
      </c>
      <c r="C37" s="64">
        <v>42703</v>
      </c>
      <c r="D37" s="94" t="s">
        <v>134</v>
      </c>
      <c r="E37" s="94" t="s">
        <v>135</v>
      </c>
      <c r="F37" s="64" t="s">
        <v>44</v>
      </c>
      <c r="G37" s="64">
        <v>4.5</v>
      </c>
      <c r="H37" s="94" t="s">
        <v>136</v>
      </c>
      <c r="I37" s="70">
        <v>26635466</v>
      </c>
      <c r="J37" s="67">
        <v>42528</v>
      </c>
      <c r="K37" s="67">
        <v>42711</v>
      </c>
      <c r="L37" s="67">
        <v>1</v>
      </c>
      <c r="M37" s="67">
        <v>4.3720000000000002E-2</v>
      </c>
      <c r="N37" s="67">
        <v>-8</v>
      </c>
      <c r="O37" s="67">
        <v>-9.8360000000000003E-2</v>
      </c>
      <c r="P37" s="67">
        <v>150.56</v>
      </c>
      <c r="Q37" s="67">
        <v>150.46163999999999</v>
      </c>
      <c r="R37" s="67">
        <v>99.902780000000007</v>
      </c>
      <c r="S37" s="67">
        <v>26.02186</v>
      </c>
      <c r="T37" s="67">
        <v>2</v>
      </c>
      <c r="U37" s="67">
        <v>40076158790.584</v>
      </c>
      <c r="V37" s="67">
        <v>6.83</v>
      </c>
      <c r="W37" s="97">
        <v>2.88</v>
      </c>
      <c r="X37" s="67">
        <v>17.649999999999999</v>
      </c>
      <c r="Y37" s="67">
        <v>17.47</v>
      </c>
      <c r="Z37" s="67">
        <v>391.03</v>
      </c>
      <c r="AA37" s="67">
        <v>391.98</v>
      </c>
    </row>
    <row r="38" spans="2:27">
      <c r="B38" s="64">
        <v>3</v>
      </c>
      <c r="C38" s="64">
        <v>42703</v>
      </c>
      <c r="D38" s="94" t="s">
        <v>137</v>
      </c>
      <c r="E38" s="94" t="s">
        <v>138</v>
      </c>
      <c r="F38" s="64" t="s">
        <v>44</v>
      </c>
      <c r="G38" s="64">
        <v>3.25</v>
      </c>
      <c r="H38" s="94" t="s">
        <v>139</v>
      </c>
      <c r="I38" s="70">
        <v>27343680</v>
      </c>
      <c r="J38" s="67">
        <v>42573</v>
      </c>
      <c r="K38" s="67">
        <v>42757</v>
      </c>
      <c r="L38" s="67">
        <v>0</v>
      </c>
      <c r="M38" s="67">
        <v>0.29348000000000002</v>
      </c>
      <c r="N38" s="67">
        <v>130</v>
      </c>
      <c r="O38" s="67">
        <v>1.1480999999999999</v>
      </c>
      <c r="P38" s="67">
        <v>125.4</v>
      </c>
      <c r="Q38" s="67">
        <v>126.54810000000001</v>
      </c>
      <c r="R38" s="67">
        <v>101.14538</v>
      </c>
      <c r="S38" s="67">
        <v>27.146740000000001</v>
      </c>
      <c r="T38" s="67">
        <v>2.0299999999999998</v>
      </c>
      <c r="U38" s="67">
        <v>34602906915.652</v>
      </c>
      <c r="V38" s="67">
        <v>5.9</v>
      </c>
      <c r="W38" s="97">
        <v>2.4900000000000002</v>
      </c>
      <c r="X38" s="67">
        <v>19.13</v>
      </c>
      <c r="Y38" s="67">
        <v>18.940000000000001</v>
      </c>
      <c r="Z38" s="67">
        <v>453.65</v>
      </c>
      <c r="AA38" s="67">
        <v>453.96</v>
      </c>
    </row>
    <row r="39" spans="2:27">
      <c r="B39" s="64">
        <v>3</v>
      </c>
      <c r="C39" s="64">
        <v>42703</v>
      </c>
      <c r="D39" s="94" t="s">
        <v>140</v>
      </c>
      <c r="E39" s="94" t="s">
        <v>141</v>
      </c>
      <c r="F39" s="64" t="s">
        <v>44</v>
      </c>
      <c r="G39" s="64">
        <v>3.5</v>
      </c>
      <c r="H39" s="94" t="s">
        <v>142</v>
      </c>
      <c r="I39" s="70">
        <v>27622736</v>
      </c>
      <c r="J39" s="67">
        <v>42573</v>
      </c>
      <c r="K39" s="67">
        <v>42757</v>
      </c>
      <c r="L39" s="67">
        <v>0</v>
      </c>
      <c r="M39" s="67">
        <v>0.29348000000000002</v>
      </c>
      <c r="N39" s="67">
        <v>130</v>
      </c>
      <c r="O39" s="67">
        <v>1.23641</v>
      </c>
      <c r="P39" s="67">
        <v>131.4</v>
      </c>
      <c r="Q39" s="67">
        <v>132.63641000000001</v>
      </c>
      <c r="R39" s="67">
        <v>101.23326</v>
      </c>
      <c r="S39" s="67">
        <v>28.146740000000001</v>
      </c>
      <c r="T39" s="67">
        <v>2.0299999999999998</v>
      </c>
      <c r="U39" s="67">
        <v>36637806214.869003</v>
      </c>
      <c r="V39" s="67">
        <v>6.24</v>
      </c>
      <c r="W39" s="97">
        <v>2.63</v>
      </c>
      <c r="X39" s="67">
        <v>19.350000000000001</v>
      </c>
      <c r="Y39" s="67">
        <v>19.149999999999999</v>
      </c>
      <c r="Z39" s="67">
        <v>470.13</v>
      </c>
      <c r="AA39" s="67">
        <v>470.21</v>
      </c>
    </row>
    <row r="40" spans="2:27">
      <c r="B40" s="64">
        <v>3</v>
      </c>
      <c r="C40" s="64">
        <v>42703</v>
      </c>
      <c r="D40" s="94" t="s">
        <v>143</v>
      </c>
      <c r="E40" s="94" t="s">
        <v>144</v>
      </c>
      <c r="F40" s="64" t="s">
        <v>44</v>
      </c>
      <c r="G40" s="64">
        <v>4.25</v>
      </c>
      <c r="H40" s="94" t="s">
        <v>145</v>
      </c>
      <c r="I40" s="70">
        <v>23107694</v>
      </c>
      <c r="J40" s="67">
        <v>42528</v>
      </c>
      <c r="K40" s="67">
        <v>42711</v>
      </c>
      <c r="L40" s="67">
        <v>1</v>
      </c>
      <c r="M40" s="67">
        <v>4.3720000000000002E-2</v>
      </c>
      <c r="N40" s="67">
        <v>-8</v>
      </c>
      <c r="O40" s="67">
        <v>-9.2899999999999996E-2</v>
      </c>
      <c r="P40" s="67">
        <v>150.65</v>
      </c>
      <c r="Q40" s="67">
        <v>150.55709999999999</v>
      </c>
      <c r="R40" s="67">
        <v>99.908119999999997</v>
      </c>
      <c r="S40" s="67">
        <v>30.02186</v>
      </c>
      <c r="T40" s="67">
        <v>2</v>
      </c>
      <c r="U40" s="67">
        <v>34790274847.175003</v>
      </c>
      <c r="V40" s="67">
        <v>5.93</v>
      </c>
      <c r="W40" s="97">
        <v>2.5</v>
      </c>
      <c r="X40" s="67">
        <v>19.72</v>
      </c>
      <c r="Y40" s="67">
        <v>19.53</v>
      </c>
      <c r="Z40" s="67">
        <v>496.9</v>
      </c>
      <c r="AA40" s="67">
        <v>496.79</v>
      </c>
    </row>
    <row r="41" spans="2:27">
      <c r="B41" s="64">
        <v>3</v>
      </c>
      <c r="C41" s="64">
        <v>42703</v>
      </c>
      <c r="D41" s="94" t="s">
        <v>146</v>
      </c>
      <c r="E41" s="94" t="s">
        <v>147</v>
      </c>
      <c r="F41" s="64" t="s">
        <v>44</v>
      </c>
      <c r="G41" s="64">
        <v>1.5</v>
      </c>
      <c r="H41" s="94" t="s">
        <v>148</v>
      </c>
      <c r="I41" s="70">
        <v>4874999</v>
      </c>
      <c r="J41" s="67">
        <v>42634</v>
      </c>
      <c r="K41" s="67">
        <v>42757</v>
      </c>
      <c r="L41" s="67">
        <v>0</v>
      </c>
      <c r="M41" s="67">
        <v>0.29348000000000002</v>
      </c>
      <c r="N41" s="67">
        <v>69</v>
      </c>
      <c r="O41" s="67">
        <v>0.28125</v>
      </c>
      <c r="P41" s="67">
        <v>89.47</v>
      </c>
      <c r="Q41" s="67">
        <v>89.751249999999999</v>
      </c>
      <c r="R41" s="67">
        <v>100.28121</v>
      </c>
      <c r="S41" s="67">
        <v>30.646740000000001</v>
      </c>
      <c r="T41" s="67">
        <v>1.96</v>
      </c>
      <c r="U41" s="67">
        <v>4375372539.9879999</v>
      </c>
      <c r="V41" s="67">
        <v>0.75</v>
      </c>
      <c r="W41" s="97">
        <v>0.31</v>
      </c>
      <c r="X41" s="67">
        <v>24.18</v>
      </c>
      <c r="Y41" s="67">
        <v>23.95</v>
      </c>
      <c r="Z41" s="67">
        <v>681.18</v>
      </c>
      <c r="AA41" s="67">
        <v>679.9</v>
      </c>
    </row>
    <row r="42" spans="2:27">
      <c r="B42" s="64">
        <v>3</v>
      </c>
      <c r="C42" s="64">
        <v>42703</v>
      </c>
      <c r="D42" s="94" t="s">
        <v>149</v>
      </c>
      <c r="E42" s="94" t="s">
        <v>150</v>
      </c>
      <c r="F42" s="64" t="s">
        <v>44</v>
      </c>
      <c r="G42" s="64">
        <v>4.25</v>
      </c>
      <c r="H42" s="94" t="s">
        <v>151</v>
      </c>
      <c r="I42" s="70">
        <v>19772077</v>
      </c>
      <c r="J42" s="67">
        <v>42528</v>
      </c>
      <c r="K42" s="67">
        <v>42711</v>
      </c>
      <c r="L42" s="67">
        <v>1</v>
      </c>
      <c r="M42" s="67">
        <v>4.3720000000000002E-2</v>
      </c>
      <c r="N42" s="67">
        <v>-8</v>
      </c>
      <c r="O42" s="67">
        <v>-9.2899999999999996E-2</v>
      </c>
      <c r="P42" s="67">
        <v>156.31</v>
      </c>
      <c r="Q42" s="67">
        <v>156.21709999999999</v>
      </c>
      <c r="R42" s="67">
        <v>99.908119999999997</v>
      </c>
      <c r="S42" s="67">
        <v>33.021859999999997</v>
      </c>
      <c r="T42" s="67">
        <v>1.93</v>
      </c>
      <c r="U42" s="67">
        <v>30887366055.476002</v>
      </c>
      <c r="V42" s="67">
        <v>5.26</v>
      </c>
      <c r="W42" s="97">
        <v>2.2200000000000002</v>
      </c>
      <c r="X42" s="67">
        <v>21.13</v>
      </c>
      <c r="Y42" s="67">
        <v>20.93</v>
      </c>
      <c r="Z42" s="67">
        <v>577.87</v>
      </c>
      <c r="AA42" s="67">
        <v>577.22</v>
      </c>
    </row>
    <row r="43" spans="2:27">
      <c r="B43" s="64">
        <v>3</v>
      </c>
      <c r="C43" s="64">
        <v>42703</v>
      </c>
      <c r="D43" s="94" t="s">
        <v>152</v>
      </c>
      <c r="E43" s="94" t="s">
        <v>153</v>
      </c>
      <c r="F43" s="64" t="s">
        <v>44</v>
      </c>
      <c r="G43" s="64">
        <v>3.75</v>
      </c>
      <c r="H43" s="94" t="s">
        <v>154</v>
      </c>
      <c r="I43" s="70">
        <v>23591655</v>
      </c>
      <c r="J43" s="67">
        <v>42573</v>
      </c>
      <c r="K43" s="67">
        <v>42757</v>
      </c>
      <c r="L43" s="67">
        <v>0</v>
      </c>
      <c r="M43" s="67">
        <v>0.29348000000000002</v>
      </c>
      <c r="N43" s="67">
        <v>130</v>
      </c>
      <c r="O43" s="67">
        <v>1.32473</v>
      </c>
      <c r="P43" s="67">
        <v>147.80000000000001</v>
      </c>
      <c r="Q43" s="67">
        <v>149.12473</v>
      </c>
      <c r="R43" s="67">
        <v>101.32111</v>
      </c>
      <c r="S43" s="67">
        <v>35.646740000000001</v>
      </c>
      <c r="T43" s="67">
        <v>1.9</v>
      </c>
      <c r="U43" s="67">
        <v>35180991410.991997</v>
      </c>
      <c r="V43" s="67">
        <v>6</v>
      </c>
      <c r="W43" s="97">
        <v>2.5299999999999998</v>
      </c>
      <c r="X43" s="67">
        <v>22.63</v>
      </c>
      <c r="Y43" s="67">
        <v>22.42</v>
      </c>
      <c r="Z43" s="67">
        <v>669.72</v>
      </c>
      <c r="AA43" s="67">
        <v>668.29</v>
      </c>
    </row>
    <row r="44" spans="2:27">
      <c r="B44" s="64">
        <v>3</v>
      </c>
      <c r="C44" s="64">
        <v>42703</v>
      </c>
      <c r="D44" s="94" t="s">
        <v>155</v>
      </c>
      <c r="E44" s="94" t="s">
        <v>156</v>
      </c>
      <c r="F44" s="64" t="s">
        <v>44</v>
      </c>
      <c r="G44" s="64">
        <v>4.25</v>
      </c>
      <c r="H44" s="94" t="s">
        <v>157</v>
      </c>
      <c r="I44" s="70">
        <v>25994750</v>
      </c>
      <c r="J44" s="67">
        <v>42528</v>
      </c>
      <c r="K44" s="67">
        <v>42711</v>
      </c>
      <c r="L44" s="67">
        <v>1</v>
      </c>
      <c r="M44" s="67">
        <v>4.3720000000000002E-2</v>
      </c>
      <c r="N44" s="67">
        <v>-8</v>
      </c>
      <c r="O44" s="67">
        <v>-9.2899999999999996E-2</v>
      </c>
      <c r="P44" s="67">
        <v>166.53</v>
      </c>
      <c r="Q44" s="67">
        <v>166.43709999999999</v>
      </c>
      <c r="R44" s="67">
        <v>99.908119999999997</v>
      </c>
      <c r="S44" s="67">
        <v>39.021859999999997</v>
      </c>
      <c r="T44" s="67">
        <v>1.85</v>
      </c>
      <c r="U44" s="67">
        <v>43264909046.584999</v>
      </c>
      <c r="V44" s="67">
        <v>7.37</v>
      </c>
      <c r="W44" s="97">
        <v>3.11</v>
      </c>
      <c r="X44" s="67">
        <v>23.78</v>
      </c>
      <c r="Y44" s="67">
        <v>23.56</v>
      </c>
      <c r="Z44" s="67">
        <v>748.96</v>
      </c>
      <c r="AA44" s="67">
        <v>746.97</v>
      </c>
    </row>
    <row r="45" spans="2:27">
      <c r="B45" s="64">
        <v>3</v>
      </c>
      <c r="C45" s="64">
        <v>42703</v>
      </c>
      <c r="D45" s="94" t="s">
        <v>158</v>
      </c>
      <c r="E45" s="94" t="s">
        <v>159</v>
      </c>
      <c r="F45" s="64" t="s">
        <v>44</v>
      </c>
      <c r="G45" s="64">
        <v>4</v>
      </c>
      <c r="H45" s="94" t="s">
        <v>160</v>
      </c>
      <c r="I45" s="70">
        <v>23208794</v>
      </c>
      <c r="J45" s="67">
        <v>42573</v>
      </c>
      <c r="K45" s="67">
        <v>42757</v>
      </c>
      <c r="L45" s="67">
        <v>0</v>
      </c>
      <c r="M45" s="67">
        <v>0.29348000000000002</v>
      </c>
      <c r="N45" s="67">
        <v>130</v>
      </c>
      <c r="O45" s="67">
        <v>1.4130400000000001</v>
      </c>
      <c r="P45" s="67">
        <v>164.9</v>
      </c>
      <c r="Q45" s="67">
        <v>166.31304</v>
      </c>
      <c r="R45" s="67">
        <v>101.40893</v>
      </c>
      <c r="S45" s="67">
        <v>43.146740000000001</v>
      </c>
      <c r="T45" s="67">
        <v>1.82</v>
      </c>
      <c r="U45" s="67">
        <v>38599251656</v>
      </c>
      <c r="V45" s="67">
        <v>6.58</v>
      </c>
      <c r="W45" s="97">
        <v>2.77</v>
      </c>
      <c r="X45" s="67">
        <v>25.51</v>
      </c>
      <c r="Y45" s="67">
        <v>25.28</v>
      </c>
      <c r="Z45" s="67">
        <v>879.46</v>
      </c>
      <c r="AA45" s="67">
        <v>876.18</v>
      </c>
    </row>
    <row r="46" spans="2:27">
      <c r="B46" s="64">
        <v>3</v>
      </c>
      <c r="C46" s="64">
        <v>42703</v>
      </c>
      <c r="D46" s="94" t="s">
        <v>161</v>
      </c>
      <c r="E46" s="94" t="s">
        <v>162</v>
      </c>
      <c r="F46" s="64" t="s">
        <v>44</v>
      </c>
      <c r="G46" s="64">
        <v>2.5</v>
      </c>
      <c r="H46" s="94" t="s">
        <v>163</v>
      </c>
      <c r="I46" s="70">
        <v>13602000</v>
      </c>
      <c r="J46" s="67">
        <v>42573</v>
      </c>
      <c r="K46" s="67">
        <v>42757</v>
      </c>
      <c r="L46" s="67">
        <v>0</v>
      </c>
      <c r="M46" s="67">
        <v>0.29348000000000002</v>
      </c>
      <c r="N46" s="67">
        <v>130</v>
      </c>
      <c r="O46" s="67">
        <v>0.88314999999999999</v>
      </c>
      <c r="P46" s="67">
        <v>121.5</v>
      </c>
      <c r="Q46" s="67">
        <v>122.38315</v>
      </c>
      <c r="R46" s="67">
        <v>100.88154</v>
      </c>
      <c r="S46" s="67">
        <v>48.646740000000001</v>
      </c>
      <c r="T46" s="67">
        <v>1.83</v>
      </c>
      <c r="U46" s="67">
        <v>16646556358.695999</v>
      </c>
      <c r="V46" s="67">
        <v>2.84</v>
      </c>
      <c r="W46" s="97">
        <v>1.2</v>
      </c>
      <c r="X46" s="67">
        <v>30.18</v>
      </c>
      <c r="Y46" s="67">
        <v>29.9</v>
      </c>
      <c r="Z46" s="67">
        <v>1211.4000000000001</v>
      </c>
      <c r="AA46" s="67">
        <v>1204.3399999999999</v>
      </c>
    </row>
    <row r="47" spans="2:27">
      <c r="B47" s="64">
        <v>3</v>
      </c>
      <c r="C47" s="64">
        <v>42703</v>
      </c>
      <c r="D47" s="94" t="s">
        <v>164</v>
      </c>
      <c r="E47" s="94" t="s">
        <v>165</v>
      </c>
      <c r="F47" s="64" t="s">
        <v>44</v>
      </c>
      <c r="G47" s="64">
        <v>3.5</v>
      </c>
      <c r="H47" s="94" t="s">
        <v>166</v>
      </c>
      <c r="I47" s="70">
        <v>19485985</v>
      </c>
      <c r="J47" s="67">
        <v>42573</v>
      </c>
      <c r="K47" s="67">
        <v>42757</v>
      </c>
      <c r="L47" s="67">
        <v>0</v>
      </c>
      <c r="M47" s="67">
        <v>0.29348000000000002</v>
      </c>
      <c r="N47" s="67">
        <v>130</v>
      </c>
      <c r="O47" s="67">
        <v>1.23641</v>
      </c>
      <c r="P47" s="67">
        <v>155.49</v>
      </c>
      <c r="Q47" s="67">
        <v>156.72640999999999</v>
      </c>
      <c r="R47" s="67">
        <v>101.23326</v>
      </c>
      <c r="S47" s="67">
        <v>51.646740000000001</v>
      </c>
      <c r="T47" s="67">
        <v>1.83</v>
      </c>
      <c r="U47" s="67">
        <v>30539685336.689999</v>
      </c>
      <c r="V47" s="67">
        <v>5.21</v>
      </c>
      <c r="W47" s="97">
        <v>2.19</v>
      </c>
      <c r="X47" s="67">
        <v>29.25</v>
      </c>
      <c r="Y47" s="67">
        <v>28.99</v>
      </c>
      <c r="Z47" s="67">
        <v>1183.68</v>
      </c>
      <c r="AA47" s="67">
        <v>1176.6400000000001</v>
      </c>
    </row>
    <row r="48" spans="2:27">
      <c r="B48" s="64">
        <v>5</v>
      </c>
      <c r="C48" s="64">
        <v>42703</v>
      </c>
      <c r="D48" s="94" t="s">
        <v>42</v>
      </c>
      <c r="E48" s="94" t="s">
        <v>43</v>
      </c>
      <c r="F48" s="64" t="s">
        <v>44</v>
      </c>
      <c r="G48" s="64">
        <v>1.75</v>
      </c>
      <c r="H48" s="94" t="s">
        <v>45</v>
      </c>
      <c r="I48" s="70">
        <v>28897156</v>
      </c>
      <c r="J48" s="67">
        <v>42573</v>
      </c>
      <c r="K48" s="67">
        <v>42757</v>
      </c>
      <c r="L48" s="67">
        <v>0</v>
      </c>
      <c r="M48" s="67">
        <v>0.29348000000000002</v>
      </c>
      <c r="N48" s="67">
        <v>130</v>
      </c>
      <c r="O48" s="67">
        <v>0.61821000000000004</v>
      </c>
      <c r="P48" s="67">
        <v>100.25</v>
      </c>
      <c r="Q48" s="67">
        <v>100.86821</v>
      </c>
      <c r="R48" s="67">
        <v>100.61742</v>
      </c>
      <c r="S48" s="67">
        <v>0.14674000000000001</v>
      </c>
      <c r="T48" s="67">
        <v>0.05</v>
      </c>
      <c r="U48" s="67">
        <v>29148042992.988998</v>
      </c>
      <c r="V48" s="67">
        <v>2.09</v>
      </c>
      <c r="W48" s="97">
        <v>2.09</v>
      </c>
      <c r="X48" s="67">
        <v>0.15</v>
      </c>
      <c r="Y48" s="67">
        <v>0.15</v>
      </c>
      <c r="Z48" s="67">
        <v>0.02</v>
      </c>
      <c r="AA48" s="67">
        <v>0.04</v>
      </c>
    </row>
    <row r="49" spans="2:27">
      <c r="B49" s="64">
        <v>5</v>
      </c>
      <c r="C49" s="64">
        <v>42703</v>
      </c>
      <c r="D49" s="94">
        <v>893114</v>
      </c>
      <c r="E49" s="94" t="s">
        <v>47</v>
      </c>
      <c r="F49" s="64" t="s">
        <v>44</v>
      </c>
      <c r="G49" s="64">
        <v>8.75</v>
      </c>
      <c r="H49" s="94" t="s">
        <v>45</v>
      </c>
      <c r="I49" s="70">
        <v>11144000</v>
      </c>
      <c r="J49" s="67">
        <v>42607</v>
      </c>
      <c r="K49" s="67">
        <v>42791</v>
      </c>
      <c r="L49" s="67">
        <v>0</v>
      </c>
      <c r="M49" s="67">
        <v>0.47826000000000002</v>
      </c>
      <c r="N49" s="67">
        <v>96</v>
      </c>
      <c r="O49" s="67">
        <v>2.28261</v>
      </c>
      <c r="P49" s="67">
        <v>106.51</v>
      </c>
      <c r="Q49" s="67">
        <v>108.79261</v>
      </c>
      <c r="R49" s="67">
        <v>102.25923</v>
      </c>
      <c r="S49" s="67">
        <v>0.73912999999999995</v>
      </c>
      <c r="T49" s="67">
        <v>-0.05</v>
      </c>
      <c r="U49" s="67">
        <v>12123848313.042999</v>
      </c>
      <c r="V49" s="67">
        <v>0.87</v>
      </c>
      <c r="W49" s="97">
        <v>0.87</v>
      </c>
      <c r="X49" s="67">
        <v>0.72</v>
      </c>
      <c r="Y49" s="67">
        <v>0.72</v>
      </c>
      <c r="Z49" s="67">
        <v>0.53</v>
      </c>
      <c r="AA49" s="67">
        <v>0.89</v>
      </c>
    </row>
    <row r="50" spans="2:27">
      <c r="B50" s="64">
        <v>5</v>
      </c>
      <c r="C50" s="64">
        <v>42703</v>
      </c>
      <c r="D50" s="94" t="s">
        <v>48</v>
      </c>
      <c r="E50" s="94" t="s">
        <v>49</v>
      </c>
      <c r="F50" s="64" t="s">
        <v>44</v>
      </c>
      <c r="G50" s="64">
        <v>1</v>
      </c>
      <c r="H50" s="94" t="s">
        <v>45</v>
      </c>
      <c r="I50" s="70">
        <v>32031136</v>
      </c>
      <c r="J50" s="67">
        <v>42620</v>
      </c>
      <c r="K50" s="67">
        <v>42801</v>
      </c>
      <c r="L50" s="67">
        <v>0</v>
      </c>
      <c r="M50" s="67">
        <v>0.54144000000000003</v>
      </c>
      <c r="N50" s="67">
        <v>83</v>
      </c>
      <c r="O50" s="67">
        <v>0.22928000000000001</v>
      </c>
      <c r="P50" s="67">
        <v>100.73</v>
      </c>
      <c r="Q50" s="67">
        <v>100.95928000000001</v>
      </c>
      <c r="R50" s="67">
        <v>100.22897</v>
      </c>
      <c r="S50" s="67">
        <v>0.77071999999999996</v>
      </c>
      <c r="T50" s="67">
        <v>0.05</v>
      </c>
      <c r="U50" s="67">
        <v>32338404847.716999</v>
      </c>
      <c r="V50" s="67">
        <v>2.3199999999999998</v>
      </c>
      <c r="W50" s="97">
        <v>2.3199999999999998</v>
      </c>
      <c r="X50" s="67">
        <v>0.77</v>
      </c>
      <c r="Y50" s="67">
        <v>0.77</v>
      </c>
      <c r="Z50" s="67">
        <v>0.59</v>
      </c>
      <c r="AA50" s="67">
        <v>0.98</v>
      </c>
    </row>
    <row r="51" spans="2:27">
      <c r="B51" s="64">
        <v>5</v>
      </c>
      <c r="C51" s="64">
        <v>42703</v>
      </c>
      <c r="D51" s="94" t="s">
        <v>52</v>
      </c>
      <c r="E51" s="94" t="s">
        <v>53</v>
      </c>
      <c r="F51" s="64" t="s">
        <v>44</v>
      </c>
      <c r="G51" s="64">
        <v>5</v>
      </c>
      <c r="H51" s="94" t="s">
        <v>54</v>
      </c>
      <c r="I51" s="70">
        <v>35237108</v>
      </c>
      <c r="J51" s="67">
        <v>42620</v>
      </c>
      <c r="K51" s="67">
        <v>42801</v>
      </c>
      <c r="L51" s="67">
        <v>0</v>
      </c>
      <c r="M51" s="67">
        <v>0.54144000000000003</v>
      </c>
      <c r="N51" s="67">
        <v>83</v>
      </c>
      <c r="O51" s="67">
        <v>1.1464099999999999</v>
      </c>
      <c r="P51" s="67">
        <v>106.27</v>
      </c>
      <c r="Q51" s="67">
        <v>107.41641</v>
      </c>
      <c r="R51" s="67">
        <v>101.13875</v>
      </c>
      <c r="S51" s="67">
        <v>1.2707200000000001</v>
      </c>
      <c r="T51" s="67">
        <v>0.06</v>
      </c>
      <c r="U51" s="67">
        <v>37850435992.594002</v>
      </c>
      <c r="V51" s="67">
        <v>2.72</v>
      </c>
      <c r="W51" s="97">
        <v>2.72</v>
      </c>
      <c r="X51" s="67">
        <v>1.24</v>
      </c>
      <c r="Y51" s="67">
        <v>1.24</v>
      </c>
      <c r="Z51" s="67">
        <v>1.56</v>
      </c>
      <c r="AA51" s="67">
        <v>2.17</v>
      </c>
    </row>
    <row r="52" spans="2:27">
      <c r="B52" s="64">
        <v>5</v>
      </c>
      <c r="C52" s="64">
        <v>42703</v>
      </c>
      <c r="D52" s="94" t="s">
        <v>55</v>
      </c>
      <c r="E52" s="94" t="s">
        <v>56</v>
      </c>
      <c r="F52" s="64" t="s">
        <v>44</v>
      </c>
      <c r="G52" s="64">
        <v>1.25</v>
      </c>
      <c r="H52" s="94" t="s">
        <v>54</v>
      </c>
      <c r="I52" s="70">
        <v>34843352</v>
      </c>
      <c r="J52" s="67">
        <v>42573</v>
      </c>
      <c r="K52" s="67">
        <v>42757</v>
      </c>
      <c r="L52" s="67">
        <v>0</v>
      </c>
      <c r="M52" s="67">
        <v>0.29348000000000002</v>
      </c>
      <c r="N52" s="67">
        <v>130</v>
      </c>
      <c r="O52" s="67">
        <v>0.44157999999999997</v>
      </c>
      <c r="P52" s="67">
        <v>101.91</v>
      </c>
      <c r="Q52" s="67">
        <v>102.35158</v>
      </c>
      <c r="R52" s="67">
        <v>100.44117</v>
      </c>
      <c r="S52" s="67">
        <v>1.6467400000000001</v>
      </c>
      <c r="T52" s="67">
        <v>0.09</v>
      </c>
      <c r="U52" s="67">
        <v>35662719933.526001</v>
      </c>
      <c r="V52" s="67">
        <v>2.56</v>
      </c>
      <c r="W52" s="97">
        <v>2.56</v>
      </c>
      <c r="X52" s="67">
        <v>1.63</v>
      </c>
      <c r="Y52" s="67">
        <v>1.63</v>
      </c>
      <c r="Z52" s="67">
        <v>2.67</v>
      </c>
      <c r="AA52" s="67">
        <v>3.48</v>
      </c>
    </row>
    <row r="53" spans="2:27">
      <c r="B53" s="64">
        <v>5</v>
      </c>
      <c r="C53" s="64">
        <v>42703</v>
      </c>
      <c r="D53" s="94" t="s">
        <v>58</v>
      </c>
      <c r="E53" s="94" t="s">
        <v>59</v>
      </c>
      <c r="F53" s="64" t="s">
        <v>44</v>
      </c>
      <c r="G53" s="64">
        <v>4.5</v>
      </c>
      <c r="H53" s="94" t="s">
        <v>60</v>
      </c>
      <c r="I53" s="70">
        <v>36350428</v>
      </c>
      <c r="J53" s="67">
        <v>42620</v>
      </c>
      <c r="K53" s="67">
        <v>42801</v>
      </c>
      <c r="L53" s="67">
        <v>0</v>
      </c>
      <c r="M53" s="67">
        <v>0.54144000000000003</v>
      </c>
      <c r="N53" s="67">
        <v>83</v>
      </c>
      <c r="O53" s="67">
        <v>1.0317700000000001</v>
      </c>
      <c r="P53" s="67">
        <v>109.99</v>
      </c>
      <c r="Q53" s="67">
        <v>111.02177</v>
      </c>
      <c r="R53" s="67">
        <v>101.02555</v>
      </c>
      <c r="S53" s="67">
        <v>2.2707199999999998</v>
      </c>
      <c r="T53" s="67">
        <v>0.09</v>
      </c>
      <c r="U53" s="67">
        <v>40356887825.100998</v>
      </c>
      <c r="V53" s="67">
        <v>2.9</v>
      </c>
      <c r="W53" s="97">
        <v>2.9</v>
      </c>
      <c r="X53" s="67">
        <v>2.17</v>
      </c>
      <c r="Y53" s="67">
        <v>2.17</v>
      </c>
      <c r="Z53" s="67">
        <v>4.8499999999999996</v>
      </c>
      <c r="AA53" s="67">
        <v>5.93</v>
      </c>
    </row>
    <row r="54" spans="2:27">
      <c r="B54" s="64">
        <v>5</v>
      </c>
      <c r="C54" s="64">
        <v>42703</v>
      </c>
      <c r="D54" s="94" t="s">
        <v>61</v>
      </c>
      <c r="E54" s="94" t="s">
        <v>62</v>
      </c>
      <c r="F54" s="64" t="s">
        <v>44</v>
      </c>
      <c r="G54" s="64">
        <v>1.75</v>
      </c>
      <c r="H54" s="94" t="s">
        <v>60</v>
      </c>
      <c r="I54" s="70">
        <v>30538427</v>
      </c>
      <c r="J54" s="67">
        <v>42573</v>
      </c>
      <c r="K54" s="67">
        <v>42757</v>
      </c>
      <c r="L54" s="67">
        <v>0</v>
      </c>
      <c r="M54" s="67">
        <v>0.29348000000000002</v>
      </c>
      <c r="N54" s="67">
        <v>130</v>
      </c>
      <c r="O54" s="67">
        <v>0.61821000000000004</v>
      </c>
      <c r="P54" s="67">
        <v>104.12</v>
      </c>
      <c r="Q54" s="67">
        <v>104.73821</v>
      </c>
      <c r="R54" s="67">
        <v>100.61742</v>
      </c>
      <c r="S54" s="67">
        <v>2.6467399999999999</v>
      </c>
      <c r="T54" s="67">
        <v>0.19</v>
      </c>
      <c r="U54" s="67">
        <v>31985400739.750999</v>
      </c>
      <c r="V54" s="67">
        <v>2.2999999999999998</v>
      </c>
      <c r="W54" s="97">
        <v>2.2999999999999998</v>
      </c>
      <c r="X54" s="67">
        <v>2.58</v>
      </c>
      <c r="Y54" s="67">
        <v>2.58</v>
      </c>
      <c r="Z54" s="67">
        <v>6.79</v>
      </c>
      <c r="AA54" s="67">
        <v>8.07</v>
      </c>
    </row>
    <row r="55" spans="2:27">
      <c r="B55" s="64">
        <v>5</v>
      </c>
      <c r="C55" s="64">
        <v>42703</v>
      </c>
      <c r="D55" s="94" t="s">
        <v>64</v>
      </c>
      <c r="E55" s="94" t="s">
        <v>65</v>
      </c>
      <c r="F55" s="64" t="s">
        <v>44</v>
      </c>
      <c r="G55" s="64">
        <v>3.75</v>
      </c>
      <c r="H55" s="94" t="s">
        <v>60</v>
      </c>
      <c r="I55" s="70">
        <v>28739769</v>
      </c>
      <c r="J55" s="67">
        <v>42620</v>
      </c>
      <c r="K55" s="67">
        <v>42801</v>
      </c>
      <c r="L55" s="67">
        <v>0</v>
      </c>
      <c r="M55" s="67">
        <v>0.54144000000000003</v>
      </c>
      <c r="N55" s="67">
        <v>83</v>
      </c>
      <c r="O55" s="67">
        <v>0.85980999999999996</v>
      </c>
      <c r="P55" s="67">
        <v>109.89</v>
      </c>
      <c r="Q55" s="67">
        <v>110.74981</v>
      </c>
      <c r="R55" s="67">
        <v>100.85548</v>
      </c>
      <c r="S55" s="67">
        <v>2.7707199999999998</v>
      </c>
      <c r="T55" s="67">
        <v>0.17</v>
      </c>
      <c r="U55" s="67">
        <v>31829238593.361</v>
      </c>
      <c r="V55" s="67">
        <v>2.29</v>
      </c>
      <c r="W55" s="97">
        <v>2.29</v>
      </c>
      <c r="X55" s="67">
        <v>2.64</v>
      </c>
      <c r="Y55" s="67">
        <v>2.64</v>
      </c>
      <c r="Z55" s="67">
        <v>7.21</v>
      </c>
      <c r="AA55" s="67">
        <v>8.51</v>
      </c>
    </row>
    <row r="56" spans="2:27">
      <c r="B56" s="64">
        <v>5</v>
      </c>
      <c r="C56" s="64">
        <v>42703</v>
      </c>
      <c r="D56" s="94" t="s">
        <v>67</v>
      </c>
      <c r="E56" s="94" t="s">
        <v>68</v>
      </c>
      <c r="F56" s="64" t="s">
        <v>44</v>
      </c>
      <c r="G56" s="64">
        <v>4.75</v>
      </c>
      <c r="H56" s="94" t="s">
        <v>69</v>
      </c>
      <c r="I56" s="70">
        <v>33308503</v>
      </c>
      <c r="J56" s="67">
        <v>42620</v>
      </c>
      <c r="K56" s="67">
        <v>42801</v>
      </c>
      <c r="L56" s="67">
        <v>0</v>
      </c>
      <c r="M56" s="67">
        <v>0.54144000000000003</v>
      </c>
      <c r="N56" s="67">
        <v>83</v>
      </c>
      <c r="O56" s="67">
        <v>1.0890899999999999</v>
      </c>
      <c r="P56" s="67">
        <v>114.56</v>
      </c>
      <c r="Q56" s="67">
        <v>115.64909</v>
      </c>
      <c r="R56" s="67">
        <v>101.08217</v>
      </c>
      <c r="S56" s="67">
        <v>3.2707199999999998</v>
      </c>
      <c r="T56" s="67">
        <v>0.28000000000000003</v>
      </c>
      <c r="U56" s="67">
        <v>38520980078.450996</v>
      </c>
      <c r="V56" s="67">
        <v>2.77</v>
      </c>
      <c r="W56" s="97">
        <v>2.77</v>
      </c>
      <c r="X56" s="67">
        <v>3.06</v>
      </c>
      <c r="Y56" s="67">
        <v>3.05</v>
      </c>
      <c r="Z56" s="67">
        <v>9.76</v>
      </c>
      <c r="AA56" s="67">
        <v>11.25</v>
      </c>
    </row>
    <row r="57" spans="2:27">
      <c r="B57" s="64">
        <v>5</v>
      </c>
      <c r="C57" s="64">
        <v>42703</v>
      </c>
      <c r="D57" s="94" t="s">
        <v>70</v>
      </c>
      <c r="E57" s="94" t="s">
        <v>71</v>
      </c>
      <c r="F57" s="64" t="s">
        <v>44</v>
      </c>
      <c r="G57" s="64">
        <v>2</v>
      </c>
      <c r="H57" s="94" t="s">
        <v>69</v>
      </c>
      <c r="I57" s="70">
        <v>32153791</v>
      </c>
      <c r="J57" s="67">
        <v>42573</v>
      </c>
      <c r="K57" s="67">
        <v>42757</v>
      </c>
      <c r="L57" s="67">
        <v>0</v>
      </c>
      <c r="M57" s="67">
        <v>0.29348000000000002</v>
      </c>
      <c r="N57" s="67">
        <v>130</v>
      </c>
      <c r="O57" s="67">
        <v>0.70652000000000004</v>
      </c>
      <c r="P57" s="67">
        <v>105.67</v>
      </c>
      <c r="Q57" s="67">
        <v>106.37652</v>
      </c>
      <c r="R57" s="67">
        <v>100.70549</v>
      </c>
      <c r="S57" s="67">
        <v>3.6467399999999999</v>
      </c>
      <c r="T57" s="67">
        <v>0.43</v>
      </c>
      <c r="U57" s="67">
        <v>34204084473.069</v>
      </c>
      <c r="V57" s="67">
        <v>2.46</v>
      </c>
      <c r="W57" s="97">
        <v>2.46</v>
      </c>
      <c r="X57" s="67">
        <v>3.52</v>
      </c>
      <c r="Y57" s="67">
        <v>3.51</v>
      </c>
      <c r="Z57" s="67">
        <v>12.67</v>
      </c>
      <c r="AA57" s="67">
        <v>14.37</v>
      </c>
    </row>
    <row r="58" spans="2:27">
      <c r="B58" s="64">
        <v>5</v>
      </c>
      <c r="C58" s="64">
        <v>42703</v>
      </c>
      <c r="D58" s="94" t="s">
        <v>73</v>
      </c>
      <c r="E58" s="94" t="s">
        <v>74</v>
      </c>
      <c r="F58" s="64" t="s">
        <v>44</v>
      </c>
      <c r="G58" s="64">
        <v>3.75</v>
      </c>
      <c r="H58" s="94" t="s">
        <v>69</v>
      </c>
      <c r="I58" s="70">
        <v>24582138</v>
      </c>
      <c r="J58" s="67">
        <v>42620</v>
      </c>
      <c r="K58" s="67">
        <v>42801</v>
      </c>
      <c r="L58" s="67">
        <v>0</v>
      </c>
      <c r="M58" s="67">
        <v>0.54144000000000003</v>
      </c>
      <c r="N58" s="67">
        <v>83</v>
      </c>
      <c r="O58" s="67">
        <v>0.85980999999999996</v>
      </c>
      <c r="P58" s="67">
        <v>112.57</v>
      </c>
      <c r="Q58" s="67">
        <v>113.42981</v>
      </c>
      <c r="R58" s="67">
        <v>100.85548</v>
      </c>
      <c r="S58" s="67">
        <v>3.7707199999999998</v>
      </c>
      <c r="T58" s="67">
        <v>0.39</v>
      </c>
      <c r="U58" s="67">
        <v>27883471598.879002</v>
      </c>
      <c r="V58" s="67">
        <v>2</v>
      </c>
      <c r="W58" s="97">
        <v>2</v>
      </c>
      <c r="X58" s="67">
        <v>3.54</v>
      </c>
      <c r="Y58" s="67">
        <v>3.53</v>
      </c>
      <c r="Z58" s="67">
        <v>13.06</v>
      </c>
      <c r="AA58" s="67">
        <v>14.77</v>
      </c>
    </row>
    <row r="59" spans="2:27">
      <c r="B59" s="64">
        <v>5</v>
      </c>
      <c r="C59" s="64">
        <v>42703</v>
      </c>
      <c r="D59" s="94" t="s">
        <v>75</v>
      </c>
      <c r="E59" s="94" t="s">
        <v>76</v>
      </c>
      <c r="F59" s="64" t="s">
        <v>44</v>
      </c>
      <c r="G59" s="64">
        <v>1.5</v>
      </c>
      <c r="H59" s="94" t="s">
        <v>77</v>
      </c>
      <c r="I59" s="70">
        <v>32456055</v>
      </c>
      <c r="J59" s="67">
        <v>42573</v>
      </c>
      <c r="K59" s="67">
        <v>42757</v>
      </c>
      <c r="L59" s="67">
        <v>0</v>
      </c>
      <c r="M59" s="67">
        <v>0.29348000000000002</v>
      </c>
      <c r="N59" s="67">
        <v>130</v>
      </c>
      <c r="O59" s="67">
        <v>0.52988999999999997</v>
      </c>
      <c r="P59" s="67">
        <v>103.88</v>
      </c>
      <c r="Q59" s="67">
        <v>104.40989</v>
      </c>
      <c r="R59" s="67">
        <v>100.52931</v>
      </c>
      <c r="S59" s="67">
        <v>4.1467400000000003</v>
      </c>
      <c r="T59" s="67">
        <v>0.55000000000000004</v>
      </c>
      <c r="U59" s="67">
        <v>33887331747.179001</v>
      </c>
      <c r="V59" s="67">
        <v>2.4300000000000002</v>
      </c>
      <c r="W59" s="97">
        <v>2.4300000000000002</v>
      </c>
      <c r="X59" s="67">
        <v>4.0199999999999996</v>
      </c>
      <c r="Y59" s="67">
        <v>4.01</v>
      </c>
      <c r="Z59" s="67">
        <v>16.5</v>
      </c>
      <c r="AA59" s="67">
        <v>18.399999999999999</v>
      </c>
    </row>
    <row r="60" spans="2:27">
      <c r="B60" s="64">
        <v>5</v>
      </c>
      <c r="C60" s="64">
        <v>42703</v>
      </c>
      <c r="D60" s="94">
        <v>999799</v>
      </c>
      <c r="E60" s="94" t="s">
        <v>79</v>
      </c>
      <c r="F60" s="64" t="s">
        <v>44</v>
      </c>
      <c r="G60" s="64">
        <v>8</v>
      </c>
      <c r="H60" s="94" t="s">
        <v>77</v>
      </c>
      <c r="I60" s="70">
        <v>24072000</v>
      </c>
      <c r="J60" s="67">
        <v>42528</v>
      </c>
      <c r="K60" s="67">
        <v>42711</v>
      </c>
      <c r="L60" s="67">
        <v>1</v>
      </c>
      <c r="M60" s="67">
        <v>4.3720000000000002E-2</v>
      </c>
      <c r="N60" s="67">
        <v>-8</v>
      </c>
      <c r="O60" s="67">
        <v>-0.17485999999999999</v>
      </c>
      <c r="P60" s="67">
        <v>133.46</v>
      </c>
      <c r="Q60" s="67">
        <v>133.28514000000001</v>
      </c>
      <c r="R60" s="67">
        <v>99.828689999999995</v>
      </c>
      <c r="S60" s="67">
        <v>4.5218600000000002</v>
      </c>
      <c r="T60" s="67">
        <v>0.51</v>
      </c>
      <c r="U60" s="67">
        <v>32084398085.245998</v>
      </c>
      <c r="V60" s="67">
        <v>2.2999999999999998</v>
      </c>
      <c r="W60" s="97">
        <v>2.2999999999999998</v>
      </c>
      <c r="X60" s="67">
        <v>3.99</v>
      </c>
      <c r="Y60" s="67">
        <v>3.98</v>
      </c>
      <c r="Z60" s="67">
        <v>17.12</v>
      </c>
      <c r="AA60" s="67">
        <v>19.02</v>
      </c>
    </row>
    <row r="61" spans="2:27">
      <c r="B61" s="64">
        <v>5</v>
      </c>
      <c r="C61" s="64">
        <v>42703</v>
      </c>
      <c r="D61" s="94" t="s">
        <v>80</v>
      </c>
      <c r="E61" s="94" t="s">
        <v>81</v>
      </c>
      <c r="F61" s="64" t="s">
        <v>44</v>
      </c>
      <c r="G61" s="64">
        <v>3.75</v>
      </c>
      <c r="H61" s="94" t="s">
        <v>77</v>
      </c>
      <c r="I61" s="70">
        <v>28384784</v>
      </c>
      <c r="J61" s="67">
        <v>42620</v>
      </c>
      <c r="K61" s="67">
        <v>42801</v>
      </c>
      <c r="L61" s="67">
        <v>0</v>
      </c>
      <c r="M61" s="67">
        <v>0.54144000000000003</v>
      </c>
      <c r="N61" s="67">
        <v>83</v>
      </c>
      <c r="O61" s="67">
        <v>0.85980999999999996</v>
      </c>
      <c r="P61" s="67">
        <v>114.89</v>
      </c>
      <c r="Q61" s="67">
        <v>115.74981</v>
      </c>
      <c r="R61" s="67">
        <v>100.85548</v>
      </c>
      <c r="S61" s="67">
        <v>4.7707199999999998</v>
      </c>
      <c r="T61" s="67">
        <v>0.57999999999999996</v>
      </c>
      <c r="U61" s="67">
        <v>32855332592.296001</v>
      </c>
      <c r="V61" s="67">
        <v>2.36</v>
      </c>
      <c r="W61" s="97">
        <v>2.36</v>
      </c>
      <c r="X61" s="67">
        <v>4.41</v>
      </c>
      <c r="Y61" s="67">
        <v>4.4000000000000004</v>
      </c>
      <c r="Z61" s="67">
        <v>20.46</v>
      </c>
      <c r="AA61" s="67">
        <v>22.53</v>
      </c>
    </row>
    <row r="62" spans="2:27">
      <c r="B62" s="64">
        <v>5</v>
      </c>
      <c r="C62" s="64">
        <v>42703</v>
      </c>
      <c r="D62" s="94" t="s">
        <v>83</v>
      </c>
      <c r="E62" s="94" t="s">
        <v>84</v>
      </c>
      <c r="F62" s="64" t="s">
        <v>44</v>
      </c>
      <c r="G62" s="64">
        <v>4</v>
      </c>
      <c r="H62" s="94" t="s">
        <v>85</v>
      </c>
      <c r="I62" s="70">
        <v>37947588</v>
      </c>
      <c r="J62" s="67">
        <v>42620</v>
      </c>
      <c r="K62" s="67">
        <v>42801</v>
      </c>
      <c r="L62" s="67">
        <v>0</v>
      </c>
      <c r="M62" s="67">
        <v>0.54144000000000003</v>
      </c>
      <c r="N62" s="67">
        <v>83</v>
      </c>
      <c r="O62" s="67">
        <v>0.91713</v>
      </c>
      <c r="P62" s="67">
        <v>117.41</v>
      </c>
      <c r="Q62" s="67">
        <v>118.32713</v>
      </c>
      <c r="R62" s="67">
        <v>100.91221</v>
      </c>
      <c r="S62" s="67">
        <v>5.2707199999999998</v>
      </c>
      <c r="T62" s="67">
        <v>0.64</v>
      </c>
      <c r="U62" s="67">
        <v>44902290673.452003</v>
      </c>
      <c r="V62" s="67">
        <v>3.23</v>
      </c>
      <c r="W62" s="97">
        <v>3.23</v>
      </c>
      <c r="X62" s="67">
        <v>4.8099999999999996</v>
      </c>
      <c r="Y62" s="67">
        <v>4.8</v>
      </c>
      <c r="Z62" s="67">
        <v>24.55</v>
      </c>
      <c r="AA62" s="67">
        <v>26.78</v>
      </c>
    </row>
    <row r="63" spans="2:27">
      <c r="B63" s="64">
        <v>5</v>
      </c>
      <c r="C63" s="64">
        <v>42703</v>
      </c>
      <c r="D63" s="94" t="s">
        <v>87</v>
      </c>
      <c r="E63" s="94" t="s">
        <v>88</v>
      </c>
      <c r="F63" s="64" t="s">
        <v>44</v>
      </c>
      <c r="G63" s="64">
        <v>0.5</v>
      </c>
      <c r="H63" s="94" t="s">
        <v>85</v>
      </c>
      <c r="I63" s="70">
        <v>11220561</v>
      </c>
      <c r="J63" s="67">
        <v>42585</v>
      </c>
      <c r="K63" s="67">
        <v>42757</v>
      </c>
      <c r="L63" s="67">
        <v>0</v>
      </c>
      <c r="M63" s="67">
        <v>0.29348000000000002</v>
      </c>
      <c r="N63" s="67">
        <v>118</v>
      </c>
      <c r="O63" s="67">
        <v>0.16033</v>
      </c>
      <c r="P63" s="67">
        <v>98.29</v>
      </c>
      <c r="Q63" s="67">
        <v>98.450329999999994</v>
      </c>
      <c r="R63" s="67">
        <v>100.16027</v>
      </c>
      <c r="S63" s="67">
        <v>5.6467400000000003</v>
      </c>
      <c r="T63" s="67">
        <v>0.81</v>
      </c>
      <c r="U63" s="67">
        <v>11046678893.285999</v>
      </c>
      <c r="V63" s="67">
        <v>0.79</v>
      </c>
      <c r="W63" s="97">
        <v>0.79</v>
      </c>
      <c r="X63" s="67">
        <v>5.57</v>
      </c>
      <c r="Y63" s="67">
        <v>5.54</v>
      </c>
      <c r="Z63" s="67">
        <v>31.28</v>
      </c>
      <c r="AA63" s="67">
        <v>33.78</v>
      </c>
    </row>
    <row r="64" spans="2:27">
      <c r="B64" s="64">
        <v>5</v>
      </c>
      <c r="C64" s="64">
        <v>42703</v>
      </c>
      <c r="D64" s="94" t="s">
        <v>89</v>
      </c>
      <c r="E64" s="94" t="s">
        <v>90</v>
      </c>
      <c r="F64" s="64" t="s">
        <v>44</v>
      </c>
      <c r="G64" s="64">
        <v>1.75</v>
      </c>
      <c r="H64" s="94" t="s">
        <v>85</v>
      </c>
      <c r="I64" s="70">
        <v>29050714</v>
      </c>
      <c r="J64" s="67">
        <v>42620</v>
      </c>
      <c r="K64" s="67">
        <v>42801</v>
      </c>
      <c r="L64" s="67">
        <v>0</v>
      </c>
      <c r="M64" s="67">
        <v>0.54144000000000003</v>
      </c>
      <c r="N64" s="67">
        <v>83</v>
      </c>
      <c r="O64" s="67">
        <v>0.40123999999999999</v>
      </c>
      <c r="P64" s="67">
        <v>105.5</v>
      </c>
      <c r="Q64" s="67">
        <v>105.90124</v>
      </c>
      <c r="R64" s="67">
        <v>100.4003</v>
      </c>
      <c r="S64" s="67">
        <v>5.7707199999999998</v>
      </c>
      <c r="T64" s="67">
        <v>0.77</v>
      </c>
      <c r="U64" s="67">
        <v>30765067253.66</v>
      </c>
      <c r="V64" s="67">
        <v>2.21</v>
      </c>
      <c r="W64" s="97">
        <v>2.21</v>
      </c>
      <c r="X64" s="67">
        <v>5.5</v>
      </c>
      <c r="Y64" s="67">
        <v>5.48</v>
      </c>
      <c r="Z64" s="67">
        <v>31.23</v>
      </c>
      <c r="AA64" s="67">
        <v>33.72</v>
      </c>
    </row>
    <row r="65" spans="2:27">
      <c r="B65" s="64">
        <v>5</v>
      </c>
      <c r="C65" s="64">
        <v>42703</v>
      </c>
      <c r="D65" s="94" t="s">
        <v>92</v>
      </c>
      <c r="E65" s="94" t="s">
        <v>93</v>
      </c>
      <c r="F65" s="64" t="s">
        <v>44</v>
      </c>
      <c r="G65" s="64">
        <v>2.25</v>
      </c>
      <c r="H65" s="94" t="s">
        <v>94</v>
      </c>
      <c r="I65" s="70">
        <v>27477141</v>
      </c>
      <c r="J65" s="67">
        <v>42620</v>
      </c>
      <c r="K65" s="67">
        <v>42801</v>
      </c>
      <c r="L65" s="67">
        <v>0</v>
      </c>
      <c r="M65" s="67">
        <v>0.54144000000000003</v>
      </c>
      <c r="N65" s="67">
        <v>83</v>
      </c>
      <c r="O65" s="67">
        <v>0.51588000000000001</v>
      </c>
      <c r="P65" s="67">
        <v>108.73</v>
      </c>
      <c r="Q65" s="67">
        <v>109.24588</v>
      </c>
      <c r="R65" s="67">
        <v>100.51432</v>
      </c>
      <c r="S65" s="67">
        <v>6.7707199999999998</v>
      </c>
      <c r="T65" s="67">
        <v>0.92</v>
      </c>
      <c r="U65" s="67">
        <v>30017645577.304001</v>
      </c>
      <c r="V65" s="67">
        <v>2.16</v>
      </c>
      <c r="W65" s="97">
        <v>2.16</v>
      </c>
      <c r="X65" s="67">
        <v>6.31</v>
      </c>
      <c r="Y65" s="67">
        <v>6.28</v>
      </c>
      <c r="Z65" s="67">
        <v>41.7</v>
      </c>
      <c r="AA65" s="67">
        <v>44.45</v>
      </c>
    </row>
    <row r="66" spans="2:27">
      <c r="B66" s="64">
        <v>5</v>
      </c>
      <c r="C66" s="64">
        <v>42703</v>
      </c>
      <c r="D66" s="94" t="s">
        <v>95</v>
      </c>
      <c r="E66" s="94" t="s">
        <v>96</v>
      </c>
      <c r="F66" s="64" t="s">
        <v>44</v>
      </c>
      <c r="G66" s="64">
        <v>2.75</v>
      </c>
      <c r="H66" s="94" t="s">
        <v>97</v>
      </c>
      <c r="I66" s="70">
        <v>26915016</v>
      </c>
      <c r="J66" s="67">
        <v>42620</v>
      </c>
      <c r="K66" s="67">
        <v>42801</v>
      </c>
      <c r="L66" s="67">
        <v>0</v>
      </c>
      <c r="M66" s="67">
        <v>0.54144000000000003</v>
      </c>
      <c r="N66" s="67">
        <v>83</v>
      </c>
      <c r="O66" s="67">
        <v>0.63051999999999997</v>
      </c>
      <c r="P66" s="67">
        <v>112.36</v>
      </c>
      <c r="Q66" s="67">
        <v>112.99052</v>
      </c>
      <c r="R66" s="67">
        <v>100.62819</v>
      </c>
      <c r="S66" s="67">
        <v>7.7707199999999998</v>
      </c>
      <c r="T66" s="67">
        <v>1.0900000000000001</v>
      </c>
      <c r="U66" s="67">
        <v>30411417845.057999</v>
      </c>
      <c r="V66" s="67">
        <v>2.1800000000000002</v>
      </c>
      <c r="W66" s="97">
        <v>2.1800000000000002</v>
      </c>
      <c r="X66" s="67">
        <v>7.06</v>
      </c>
      <c r="Y66" s="67">
        <v>7.02</v>
      </c>
      <c r="Z66" s="67">
        <v>53.04</v>
      </c>
      <c r="AA66" s="67">
        <v>55.96</v>
      </c>
    </row>
    <row r="67" spans="2:27">
      <c r="B67" s="64">
        <v>5</v>
      </c>
      <c r="C67" s="64">
        <v>42703</v>
      </c>
      <c r="D67" s="94">
        <v>3088069</v>
      </c>
      <c r="E67" s="94" t="s">
        <v>99</v>
      </c>
      <c r="F67" s="64" t="s">
        <v>44</v>
      </c>
      <c r="G67" s="64">
        <v>5</v>
      </c>
      <c r="H67" s="94" t="s">
        <v>100</v>
      </c>
      <c r="I67" s="70">
        <v>35076458</v>
      </c>
      <c r="J67" s="67">
        <v>42620</v>
      </c>
      <c r="K67" s="67">
        <v>42801</v>
      </c>
      <c r="L67" s="67">
        <v>0</v>
      </c>
      <c r="M67" s="67">
        <v>0.54144000000000003</v>
      </c>
      <c r="N67" s="67">
        <v>83</v>
      </c>
      <c r="O67" s="67">
        <v>1.1464099999999999</v>
      </c>
      <c r="P67" s="67">
        <v>130.22999999999999</v>
      </c>
      <c r="Q67" s="67">
        <v>131.37640999999999</v>
      </c>
      <c r="R67" s="67">
        <v>101.13875</v>
      </c>
      <c r="S67" s="67">
        <v>8.2707200000000007</v>
      </c>
      <c r="T67" s="67">
        <v>1.1599999999999999</v>
      </c>
      <c r="U67" s="67">
        <v>46082190868.593002</v>
      </c>
      <c r="V67" s="67">
        <v>3.31</v>
      </c>
      <c r="W67" s="97">
        <v>3.31</v>
      </c>
      <c r="X67" s="67">
        <v>7.02</v>
      </c>
      <c r="Y67" s="67">
        <v>6.98</v>
      </c>
      <c r="Z67" s="67">
        <v>54.62</v>
      </c>
      <c r="AA67" s="67">
        <v>57.46</v>
      </c>
    </row>
    <row r="68" spans="2:27">
      <c r="B68" s="64">
        <v>5</v>
      </c>
      <c r="C68" s="64">
        <v>42703</v>
      </c>
      <c r="D68" s="94" t="s">
        <v>102</v>
      </c>
      <c r="E68" s="94" t="s">
        <v>103</v>
      </c>
      <c r="F68" s="64" t="s">
        <v>44</v>
      </c>
      <c r="G68" s="64">
        <v>2</v>
      </c>
      <c r="H68" s="94" t="s">
        <v>100</v>
      </c>
      <c r="I68" s="70">
        <v>25443304</v>
      </c>
      <c r="J68" s="67">
        <v>42620</v>
      </c>
      <c r="K68" s="67">
        <v>42801</v>
      </c>
      <c r="L68" s="67">
        <v>0</v>
      </c>
      <c r="M68" s="67">
        <v>0.54144000000000003</v>
      </c>
      <c r="N68" s="67">
        <v>83</v>
      </c>
      <c r="O68" s="67">
        <v>0.45856000000000002</v>
      </c>
      <c r="P68" s="67">
        <v>106.36</v>
      </c>
      <c r="Q68" s="67">
        <v>106.81856000000001</v>
      </c>
      <c r="R68" s="67">
        <v>100.45733</v>
      </c>
      <c r="S68" s="67">
        <v>8.7707200000000007</v>
      </c>
      <c r="T68" s="67">
        <v>1.23</v>
      </c>
      <c r="U68" s="67">
        <v>27178171848.875</v>
      </c>
      <c r="V68" s="67">
        <v>1.95</v>
      </c>
      <c r="W68" s="97">
        <v>1.95</v>
      </c>
      <c r="X68" s="67">
        <v>8.08</v>
      </c>
      <c r="Y68" s="67">
        <v>8.0299999999999994</v>
      </c>
      <c r="Z68" s="67">
        <v>68.87</v>
      </c>
      <c r="AA68" s="67">
        <v>72.02</v>
      </c>
    </row>
    <row r="69" spans="2:27">
      <c r="B69" s="64">
        <v>5</v>
      </c>
      <c r="C69" s="64">
        <v>42703</v>
      </c>
      <c r="D69" s="94" t="s">
        <v>104</v>
      </c>
      <c r="E69" s="94" t="s">
        <v>105</v>
      </c>
      <c r="F69" s="64" t="s">
        <v>44</v>
      </c>
      <c r="G69" s="64">
        <v>1.5</v>
      </c>
      <c r="H69" s="94" t="s">
        <v>106</v>
      </c>
      <c r="I69" s="70">
        <v>19453285</v>
      </c>
      <c r="J69" s="67">
        <v>42573</v>
      </c>
      <c r="K69" s="67">
        <v>42757</v>
      </c>
      <c r="L69" s="67">
        <v>0</v>
      </c>
      <c r="M69" s="67">
        <v>0.29348000000000002</v>
      </c>
      <c r="N69" s="67">
        <v>130</v>
      </c>
      <c r="O69" s="67">
        <v>0.52988999999999997</v>
      </c>
      <c r="P69" s="67">
        <v>101.2</v>
      </c>
      <c r="Q69" s="67">
        <v>101.72989</v>
      </c>
      <c r="R69" s="67">
        <v>100.52931</v>
      </c>
      <c r="S69" s="67">
        <v>9.6467399999999994</v>
      </c>
      <c r="T69" s="67">
        <v>1.37</v>
      </c>
      <c r="U69" s="67">
        <v>19789805685.625</v>
      </c>
      <c r="V69" s="67">
        <v>1.42</v>
      </c>
      <c r="W69" s="97">
        <v>1.42</v>
      </c>
      <c r="X69" s="67">
        <v>8.98</v>
      </c>
      <c r="Y69" s="67">
        <v>8.91</v>
      </c>
      <c r="Z69" s="67">
        <v>84.52</v>
      </c>
      <c r="AA69" s="67">
        <v>87.8</v>
      </c>
    </row>
    <row r="70" spans="2:27">
      <c r="B70" s="64">
        <v>5</v>
      </c>
      <c r="C70" s="64">
        <v>42703</v>
      </c>
      <c r="D70" s="94" t="s">
        <v>108</v>
      </c>
      <c r="E70" s="94" t="s">
        <v>109</v>
      </c>
      <c r="F70" s="64" t="s">
        <v>44</v>
      </c>
      <c r="G70" s="64">
        <v>4.25</v>
      </c>
      <c r="H70" s="94" t="s">
        <v>110</v>
      </c>
      <c r="I70" s="70">
        <v>31004407</v>
      </c>
      <c r="J70" s="67">
        <v>42528</v>
      </c>
      <c r="K70" s="67">
        <v>42711</v>
      </c>
      <c r="L70" s="67">
        <v>1</v>
      </c>
      <c r="M70" s="67">
        <v>4.3720000000000002E-2</v>
      </c>
      <c r="N70" s="67">
        <v>-8</v>
      </c>
      <c r="O70" s="67">
        <v>-9.2899999999999996E-2</v>
      </c>
      <c r="P70" s="67">
        <v>127.98</v>
      </c>
      <c r="Q70" s="67">
        <v>127.8871</v>
      </c>
      <c r="R70" s="67">
        <v>99.908119999999997</v>
      </c>
      <c r="S70" s="67">
        <v>11.02186</v>
      </c>
      <c r="T70" s="67">
        <v>1.49</v>
      </c>
      <c r="U70" s="67">
        <v>39650638170.458</v>
      </c>
      <c r="V70" s="67">
        <v>2.85</v>
      </c>
      <c r="W70" s="97">
        <v>2.85</v>
      </c>
      <c r="X70" s="67">
        <v>9.2100000000000009</v>
      </c>
      <c r="Y70" s="67">
        <v>9.14</v>
      </c>
      <c r="Z70" s="67">
        <v>94.67</v>
      </c>
      <c r="AA70" s="67">
        <v>97.81</v>
      </c>
    </row>
    <row r="71" spans="2:27">
      <c r="B71" s="64">
        <v>5</v>
      </c>
      <c r="C71" s="64">
        <v>42703</v>
      </c>
      <c r="D71" s="94">
        <v>240419</v>
      </c>
      <c r="E71" s="94" t="s">
        <v>111</v>
      </c>
      <c r="F71" s="64" t="s">
        <v>44</v>
      </c>
      <c r="G71" s="64">
        <v>6</v>
      </c>
      <c r="H71" s="94">
        <v>2028</v>
      </c>
      <c r="I71" s="70">
        <v>19027662</v>
      </c>
      <c r="J71" s="67">
        <v>42528</v>
      </c>
      <c r="K71" s="67">
        <v>42711</v>
      </c>
      <c r="L71" s="67">
        <v>1</v>
      </c>
      <c r="M71" s="67">
        <v>4.3720000000000002E-2</v>
      </c>
      <c r="N71" s="67">
        <v>-8</v>
      </c>
      <c r="O71" s="67">
        <v>-0.13114999999999999</v>
      </c>
      <c r="P71" s="67">
        <v>149.25</v>
      </c>
      <c r="Q71" s="67">
        <v>149.11885000000001</v>
      </c>
      <c r="R71" s="67">
        <v>99.870859999999993</v>
      </c>
      <c r="S71" s="67">
        <v>12.02186</v>
      </c>
      <c r="T71" s="67">
        <v>1.51</v>
      </c>
      <c r="U71" s="67">
        <v>28373831224.18</v>
      </c>
      <c r="V71" s="67">
        <v>2.04</v>
      </c>
      <c r="W71" s="97">
        <v>2.04</v>
      </c>
      <c r="X71" s="67">
        <v>9.41</v>
      </c>
      <c r="Y71" s="67">
        <v>9.34</v>
      </c>
      <c r="Z71" s="67">
        <v>102.52</v>
      </c>
      <c r="AA71" s="67">
        <v>105.63</v>
      </c>
    </row>
    <row r="72" spans="2:27">
      <c r="B72" s="64">
        <v>5</v>
      </c>
      <c r="C72" s="64">
        <v>42703</v>
      </c>
      <c r="D72" s="94" t="s">
        <v>112</v>
      </c>
      <c r="E72" s="94" t="s">
        <v>113</v>
      </c>
      <c r="F72" s="64" t="s">
        <v>44</v>
      </c>
      <c r="G72" s="64">
        <v>4.75</v>
      </c>
      <c r="H72" s="94" t="s">
        <v>114</v>
      </c>
      <c r="I72" s="70">
        <v>33640504</v>
      </c>
      <c r="J72" s="67">
        <v>42528</v>
      </c>
      <c r="K72" s="67">
        <v>42711</v>
      </c>
      <c r="L72" s="67">
        <v>1</v>
      </c>
      <c r="M72" s="67">
        <v>4.3720000000000002E-2</v>
      </c>
      <c r="N72" s="67">
        <v>-8</v>
      </c>
      <c r="O72" s="67">
        <v>-0.10383000000000001</v>
      </c>
      <c r="P72" s="67">
        <v>138.24</v>
      </c>
      <c r="Q72" s="67">
        <v>138.13616999999999</v>
      </c>
      <c r="R72" s="67">
        <v>99.897440000000003</v>
      </c>
      <c r="S72" s="67">
        <v>14.02186</v>
      </c>
      <c r="T72" s="67">
        <v>1.68</v>
      </c>
      <c r="U72" s="67">
        <v>46469705430.364998</v>
      </c>
      <c r="V72" s="67">
        <v>3.34</v>
      </c>
      <c r="W72" s="97">
        <v>3.34</v>
      </c>
      <c r="X72" s="67">
        <v>11.02</v>
      </c>
      <c r="Y72" s="67">
        <v>10.93</v>
      </c>
      <c r="Z72" s="67">
        <v>140.49</v>
      </c>
      <c r="AA72" s="67">
        <v>143.58000000000001</v>
      </c>
    </row>
    <row r="73" spans="2:27">
      <c r="B73" s="64">
        <v>5</v>
      </c>
      <c r="C73" s="64">
        <v>42703</v>
      </c>
      <c r="D73" s="94">
        <v>489308</v>
      </c>
      <c r="E73" s="94" t="s">
        <v>115</v>
      </c>
      <c r="F73" s="64" t="s">
        <v>44</v>
      </c>
      <c r="G73" s="64">
        <v>4.25</v>
      </c>
      <c r="H73" s="94" t="s">
        <v>116</v>
      </c>
      <c r="I73" s="70">
        <v>35440462</v>
      </c>
      <c r="J73" s="67">
        <v>42528</v>
      </c>
      <c r="K73" s="67">
        <v>42711</v>
      </c>
      <c r="L73" s="67">
        <v>1</v>
      </c>
      <c r="M73" s="67">
        <v>4.3720000000000002E-2</v>
      </c>
      <c r="N73" s="67">
        <v>-8</v>
      </c>
      <c r="O73" s="67">
        <v>-9.2899999999999996E-2</v>
      </c>
      <c r="P73" s="67">
        <v>133.41</v>
      </c>
      <c r="Q73" s="67">
        <v>133.31710000000001</v>
      </c>
      <c r="R73" s="67">
        <v>99.908119999999997</v>
      </c>
      <c r="S73" s="67">
        <v>15.52186</v>
      </c>
      <c r="T73" s="67">
        <v>1.78</v>
      </c>
      <c r="U73" s="67">
        <v>47248197520.648003</v>
      </c>
      <c r="V73" s="67">
        <v>3.39</v>
      </c>
      <c r="W73" s="97">
        <v>3.39</v>
      </c>
      <c r="X73" s="67">
        <v>12.14</v>
      </c>
      <c r="Y73" s="67">
        <v>12.04</v>
      </c>
      <c r="Z73" s="67">
        <v>171.17</v>
      </c>
      <c r="AA73" s="67">
        <v>174.13</v>
      </c>
    </row>
    <row r="74" spans="2:27">
      <c r="B74" s="64">
        <v>5</v>
      </c>
      <c r="C74" s="64">
        <v>42703</v>
      </c>
      <c r="D74" s="94" t="s">
        <v>117</v>
      </c>
      <c r="E74" s="94" t="s">
        <v>118</v>
      </c>
      <c r="F74" s="64" t="s">
        <v>44</v>
      </c>
      <c r="G74" s="64">
        <v>4.5</v>
      </c>
      <c r="H74" s="94" t="s">
        <v>119</v>
      </c>
      <c r="I74" s="70">
        <v>31783830</v>
      </c>
      <c r="J74" s="67">
        <v>42620</v>
      </c>
      <c r="K74" s="67">
        <v>42801</v>
      </c>
      <c r="L74" s="67">
        <v>0</v>
      </c>
      <c r="M74" s="67">
        <v>0.54144000000000003</v>
      </c>
      <c r="N74" s="67">
        <v>83</v>
      </c>
      <c r="O74" s="67">
        <v>1.0317700000000001</v>
      </c>
      <c r="P74" s="67">
        <v>139.62</v>
      </c>
      <c r="Q74" s="67">
        <v>140.65177</v>
      </c>
      <c r="R74" s="67">
        <v>101.02555</v>
      </c>
      <c r="S74" s="67">
        <v>17.770720000000001</v>
      </c>
      <c r="T74" s="67">
        <v>1.87</v>
      </c>
      <c r="U74" s="67">
        <v>44704518819.066002</v>
      </c>
      <c r="V74" s="67">
        <v>3.21</v>
      </c>
      <c r="W74" s="97">
        <v>3.21</v>
      </c>
      <c r="X74" s="67">
        <v>13.25</v>
      </c>
      <c r="Y74" s="67">
        <v>13.12</v>
      </c>
      <c r="Z74" s="67">
        <v>209.95</v>
      </c>
      <c r="AA74" s="67">
        <v>212.58</v>
      </c>
    </row>
    <row r="75" spans="2:27">
      <c r="B75" s="64">
        <v>5</v>
      </c>
      <c r="C75" s="64">
        <v>42703</v>
      </c>
      <c r="D75" s="94">
        <v>3245239</v>
      </c>
      <c r="E75" s="94" t="s">
        <v>120</v>
      </c>
      <c r="F75" s="64" t="s">
        <v>44</v>
      </c>
      <c r="G75" s="64">
        <v>4.25</v>
      </c>
      <c r="H75" s="94" t="s">
        <v>121</v>
      </c>
      <c r="I75" s="70">
        <v>29761912</v>
      </c>
      <c r="J75" s="67">
        <v>42620</v>
      </c>
      <c r="K75" s="67">
        <v>42801</v>
      </c>
      <c r="L75" s="67">
        <v>0</v>
      </c>
      <c r="M75" s="67">
        <v>0.54144000000000003</v>
      </c>
      <c r="N75" s="67">
        <v>83</v>
      </c>
      <c r="O75" s="67">
        <v>0.97445000000000004</v>
      </c>
      <c r="P75" s="67">
        <v>137.29</v>
      </c>
      <c r="Q75" s="67">
        <v>138.26445000000001</v>
      </c>
      <c r="R75" s="67">
        <v>100.9689</v>
      </c>
      <c r="S75" s="67">
        <v>19.270720000000001</v>
      </c>
      <c r="T75" s="67">
        <v>1.92</v>
      </c>
      <c r="U75" s="67">
        <v>41150143196.347</v>
      </c>
      <c r="V75" s="67">
        <v>2.96</v>
      </c>
      <c r="W75" s="97">
        <v>2.96</v>
      </c>
      <c r="X75" s="67">
        <v>14.22</v>
      </c>
      <c r="Y75" s="67">
        <v>14.08</v>
      </c>
      <c r="Z75" s="67">
        <v>243.41</v>
      </c>
      <c r="AA75" s="67">
        <v>245.77</v>
      </c>
    </row>
    <row r="76" spans="2:27">
      <c r="B76" s="64">
        <v>5</v>
      </c>
      <c r="C76" s="64">
        <v>42703</v>
      </c>
      <c r="D76" s="94" t="s">
        <v>122</v>
      </c>
      <c r="E76" s="94" t="s">
        <v>123</v>
      </c>
      <c r="F76" s="64" t="s">
        <v>44</v>
      </c>
      <c r="G76" s="64">
        <v>1.75</v>
      </c>
      <c r="H76" s="94" t="s">
        <v>124</v>
      </c>
      <c r="I76" s="70">
        <v>2711090</v>
      </c>
      <c r="J76" s="67">
        <v>42683</v>
      </c>
      <c r="K76" s="67">
        <v>42801</v>
      </c>
      <c r="L76" s="67">
        <v>0</v>
      </c>
      <c r="M76" s="67">
        <v>0.54144000000000003</v>
      </c>
      <c r="N76" s="67">
        <v>20</v>
      </c>
      <c r="O76" s="67">
        <v>9.6689999999999998E-2</v>
      </c>
      <c r="P76" s="67">
        <v>95.75</v>
      </c>
      <c r="Q76" s="67">
        <v>95.846689999999995</v>
      </c>
      <c r="R76" s="67">
        <v>100.09717000000001</v>
      </c>
      <c r="S76" s="67">
        <v>20.770720000000001</v>
      </c>
      <c r="T76" s="67">
        <v>2</v>
      </c>
      <c r="U76" s="67">
        <v>2598489894.6129999</v>
      </c>
      <c r="V76" s="67">
        <v>0.19</v>
      </c>
      <c r="W76" s="97">
        <v>0.19</v>
      </c>
      <c r="X76" s="67">
        <v>17.399999999999999</v>
      </c>
      <c r="Y76" s="67">
        <v>17.22</v>
      </c>
      <c r="Z76" s="67">
        <v>339.09</v>
      </c>
      <c r="AA76" s="67">
        <v>340.93</v>
      </c>
    </row>
    <row r="77" spans="2:27">
      <c r="B77" s="64">
        <v>5</v>
      </c>
      <c r="C77" s="64">
        <v>42703</v>
      </c>
      <c r="D77" s="94" t="s">
        <v>125</v>
      </c>
      <c r="E77" s="94" t="s">
        <v>126</v>
      </c>
      <c r="F77" s="64" t="s">
        <v>44</v>
      </c>
      <c r="G77" s="64">
        <v>4.75</v>
      </c>
      <c r="H77" s="94" t="s">
        <v>127</v>
      </c>
      <c r="I77" s="70">
        <v>25201400</v>
      </c>
      <c r="J77" s="67">
        <v>42528</v>
      </c>
      <c r="K77" s="67">
        <v>42711</v>
      </c>
      <c r="L77" s="67">
        <v>1</v>
      </c>
      <c r="M77" s="67">
        <v>4.3720000000000002E-2</v>
      </c>
      <c r="N77" s="67">
        <v>-8</v>
      </c>
      <c r="O77" s="67">
        <v>-0.10383000000000001</v>
      </c>
      <c r="P77" s="67">
        <v>149.52000000000001</v>
      </c>
      <c r="Q77" s="67">
        <v>149.41616999999999</v>
      </c>
      <c r="R77" s="67">
        <v>99.897440000000003</v>
      </c>
      <c r="S77" s="67">
        <v>22.02186</v>
      </c>
      <c r="T77" s="67">
        <v>1.97</v>
      </c>
      <c r="U77" s="67">
        <v>37654967892.022003</v>
      </c>
      <c r="V77" s="67">
        <v>2.7</v>
      </c>
      <c r="W77" s="97">
        <v>2.7</v>
      </c>
      <c r="X77" s="67">
        <v>15.5</v>
      </c>
      <c r="Y77" s="67">
        <v>15.35</v>
      </c>
      <c r="Z77" s="67">
        <v>295.57</v>
      </c>
      <c r="AA77" s="67">
        <v>297.44</v>
      </c>
    </row>
    <row r="78" spans="2:27">
      <c r="B78" s="64">
        <v>5</v>
      </c>
      <c r="C78" s="64">
        <v>42703</v>
      </c>
      <c r="D78" s="94" t="s">
        <v>128</v>
      </c>
      <c r="E78" s="94" t="s">
        <v>129</v>
      </c>
      <c r="F78" s="64" t="s">
        <v>44</v>
      </c>
      <c r="G78" s="64">
        <v>4.25</v>
      </c>
      <c r="H78" s="94" t="s">
        <v>130</v>
      </c>
      <c r="I78" s="70">
        <v>22765628</v>
      </c>
      <c r="J78" s="67">
        <v>42620</v>
      </c>
      <c r="K78" s="67">
        <v>42801</v>
      </c>
      <c r="L78" s="67">
        <v>0</v>
      </c>
      <c r="M78" s="67">
        <v>0.54144000000000003</v>
      </c>
      <c r="N78" s="67">
        <v>83</v>
      </c>
      <c r="O78" s="67">
        <v>0.97445000000000004</v>
      </c>
      <c r="P78" s="67">
        <v>141.07</v>
      </c>
      <c r="Q78" s="67">
        <v>142.04445000000001</v>
      </c>
      <c r="R78" s="67">
        <v>100.9689</v>
      </c>
      <c r="S78" s="67">
        <v>22.770720000000001</v>
      </c>
      <c r="T78" s="67">
        <v>2</v>
      </c>
      <c r="U78" s="67">
        <v>32337310515.650002</v>
      </c>
      <c r="V78" s="67">
        <v>2.3199999999999998</v>
      </c>
      <c r="W78" s="97">
        <v>2.3199999999999998</v>
      </c>
      <c r="X78" s="67">
        <v>16.079999999999998</v>
      </c>
      <c r="Y78" s="67">
        <v>15.92</v>
      </c>
      <c r="Z78" s="67">
        <v>318.89</v>
      </c>
      <c r="AA78" s="67">
        <v>320.5</v>
      </c>
    </row>
    <row r="79" spans="2:27">
      <c r="B79" s="64">
        <v>5</v>
      </c>
      <c r="C79" s="64">
        <v>42703</v>
      </c>
      <c r="D79" s="94" t="s">
        <v>131</v>
      </c>
      <c r="E79" s="94" t="s">
        <v>132</v>
      </c>
      <c r="F79" s="64" t="s">
        <v>44</v>
      </c>
      <c r="G79" s="64">
        <v>4.25</v>
      </c>
      <c r="H79" s="94" t="s">
        <v>133</v>
      </c>
      <c r="I79" s="70">
        <v>24846140</v>
      </c>
      <c r="J79" s="67">
        <v>42528</v>
      </c>
      <c r="K79" s="67">
        <v>42711</v>
      </c>
      <c r="L79" s="67">
        <v>1</v>
      </c>
      <c r="M79" s="67">
        <v>4.3720000000000002E-2</v>
      </c>
      <c r="N79" s="67">
        <v>-8</v>
      </c>
      <c r="O79" s="67">
        <v>-9.2899999999999996E-2</v>
      </c>
      <c r="P79" s="67">
        <v>142.72999999999999</v>
      </c>
      <c r="Q79" s="67">
        <v>142.6371</v>
      </c>
      <c r="R79" s="67">
        <v>99.908119999999997</v>
      </c>
      <c r="S79" s="67">
        <v>24.02186</v>
      </c>
      <c r="T79" s="67">
        <v>2</v>
      </c>
      <c r="U79" s="67">
        <v>35439814508.338997</v>
      </c>
      <c r="V79" s="67">
        <v>2.5499999999999998</v>
      </c>
      <c r="W79" s="97">
        <v>2.5499999999999998</v>
      </c>
      <c r="X79" s="67">
        <v>16.84</v>
      </c>
      <c r="Y79" s="67">
        <v>16.670000000000002</v>
      </c>
      <c r="Z79" s="67">
        <v>350.05</v>
      </c>
      <c r="AA79" s="67">
        <v>351.4</v>
      </c>
    </row>
    <row r="80" spans="2:27">
      <c r="B80" s="64">
        <v>5</v>
      </c>
      <c r="C80" s="64">
        <v>42703</v>
      </c>
      <c r="D80" s="94" t="s">
        <v>134</v>
      </c>
      <c r="E80" s="94" t="s">
        <v>135</v>
      </c>
      <c r="F80" s="64" t="s">
        <v>44</v>
      </c>
      <c r="G80" s="64">
        <v>4.5</v>
      </c>
      <c r="H80" s="94" t="s">
        <v>136</v>
      </c>
      <c r="I80" s="70">
        <v>26635466</v>
      </c>
      <c r="J80" s="67">
        <v>42528</v>
      </c>
      <c r="K80" s="67">
        <v>42711</v>
      </c>
      <c r="L80" s="67">
        <v>1</v>
      </c>
      <c r="M80" s="67">
        <v>4.3720000000000002E-2</v>
      </c>
      <c r="N80" s="67">
        <v>-8</v>
      </c>
      <c r="O80" s="67">
        <v>-9.8360000000000003E-2</v>
      </c>
      <c r="P80" s="67">
        <v>150.56</v>
      </c>
      <c r="Q80" s="67">
        <v>150.46163999999999</v>
      </c>
      <c r="R80" s="67">
        <v>99.902780000000007</v>
      </c>
      <c r="S80" s="67">
        <v>26.02186</v>
      </c>
      <c r="T80" s="67">
        <v>2</v>
      </c>
      <c r="U80" s="67">
        <v>40076158790.584</v>
      </c>
      <c r="V80" s="67">
        <v>2.88</v>
      </c>
      <c r="W80" s="97">
        <v>2.88</v>
      </c>
      <c r="X80" s="67">
        <v>17.649999999999999</v>
      </c>
      <c r="Y80" s="67">
        <v>17.47</v>
      </c>
      <c r="Z80" s="67">
        <v>391.03</v>
      </c>
      <c r="AA80" s="67">
        <v>391.98</v>
      </c>
    </row>
    <row r="81" spans="2:27">
      <c r="B81" s="64">
        <v>5</v>
      </c>
      <c r="C81" s="64">
        <v>42703</v>
      </c>
      <c r="D81" s="94" t="s">
        <v>137</v>
      </c>
      <c r="E81" s="94" t="s">
        <v>138</v>
      </c>
      <c r="F81" s="64" t="s">
        <v>44</v>
      </c>
      <c r="G81" s="64">
        <v>3.25</v>
      </c>
      <c r="H81" s="94" t="s">
        <v>139</v>
      </c>
      <c r="I81" s="70">
        <v>27343680</v>
      </c>
      <c r="J81" s="67">
        <v>42573</v>
      </c>
      <c r="K81" s="67">
        <v>42757</v>
      </c>
      <c r="L81" s="67">
        <v>0</v>
      </c>
      <c r="M81" s="67">
        <v>0.29348000000000002</v>
      </c>
      <c r="N81" s="67">
        <v>130</v>
      </c>
      <c r="O81" s="67">
        <v>1.1480999999999999</v>
      </c>
      <c r="P81" s="67">
        <v>125.4</v>
      </c>
      <c r="Q81" s="67">
        <v>126.54810000000001</v>
      </c>
      <c r="R81" s="67">
        <v>101.14538</v>
      </c>
      <c r="S81" s="67">
        <v>27.146740000000001</v>
      </c>
      <c r="T81" s="67">
        <v>2.0299999999999998</v>
      </c>
      <c r="U81" s="67">
        <v>34602906915.652</v>
      </c>
      <c r="V81" s="67">
        <v>2.4900000000000002</v>
      </c>
      <c r="W81" s="97">
        <v>2.4900000000000002</v>
      </c>
      <c r="X81" s="67">
        <v>19.13</v>
      </c>
      <c r="Y81" s="67">
        <v>18.940000000000001</v>
      </c>
      <c r="Z81" s="67">
        <v>453.65</v>
      </c>
      <c r="AA81" s="67">
        <v>453.96</v>
      </c>
    </row>
    <row r="82" spans="2:27">
      <c r="B82" s="64">
        <v>5</v>
      </c>
      <c r="C82" s="64">
        <v>42703</v>
      </c>
      <c r="D82" s="94" t="s">
        <v>140</v>
      </c>
      <c r="E82" s="94" t="s">
        <v>141</v>
      </c>
      <c r="F82" s="64" t="s">
        <v>44</v>
      </c>
      <c r="G82" s="64">
        <v>3.5</v>
      </c>
      <c r="H82" s="94" t="s">
        <v>142</v>
      </c>
      <c r="I82" s="70">
        <v>27622736</v>
      </c>
      <c r="J82" s="67">
        <v>42573</v>
      </c>
      <c r="K82" s="67">
        <v>42757</v>
      </c>
      <c r="L82" s="67">
        <v>0</v>
      </c>
      <c r="M82" s="67">
        <v>0.29348000000000002</v>
      </c>
      <c r="N82" s="67">
        <v>130</v>
      </c>
      <c r="O82" s="67">
        <v>1.23641</v>
      </c>
      <c r="P82" s="67">
        <v>131.4</v>
      </c>
      <c r="Q82" s="67">
        <v>132.63641000000001</v>
      </c>
      <c r="R82" s="67">
        <v>101.23326</v>
      </c>
      <c r="S82" s="67">
        <v>28.146740000000001</v>
      </c>
      <c r="T82" s="67">
        <v>2.0299999999999998</v>
      </c>
      <c r="U82" s="67">
        <v>36637806214.869003</v>
      </c>
      <c r="V82" s="67">
        <v>2.63</v>
      </c>
      <c r="W82" s="97">
        <v>2.63</v>
      </c>
      <c r="X82" s="67">
        <v>19.350000000000001</v>
      </c>
      <c r="Y82" s="67">
        <v>19.149999999999999</v>
      </c>
      <c r="Z82" s="67">
        <v>470.13</v>
      </c>
      <c r="AA82" s="67">
        <v>470.21</v>
      </c>
    </row>
    <row r="83" spans="2:27">
      <c r="B83" s="64">
        <v>5</v>
      </c>
      <c r="C83" s="64">
        <v>42703</v>
      </c>
      <c r="D83" s="94" t="s">
        <v>143</v>
      </c>
      <c r="E83" s="94" t="s">
        <v>144</v>
      </c>
      <c r="F83" s="64" t="s">
        <v>44</v>
      </c>
      <c r="G83" s="64">
        <v>4.25</v>
      </c>
      <c r="H83" s="94" t="s">
        <v>145</v>
      </c>
      <c r="I83" s="70">
        <v>23107694</v>
      </c>
      <c r="J83" s="67">
        <v>42528</v>
      </c>
      <c r="K83" s="67">
        <v>42711</v>
      </c>
      <c r="L83" s="67">
        <v>1</v>
      </c>
      <c r="M83" s="67">
        <v>4.3720000000000002E-2</v>
      </c>
      <c r="N83" s="67">
        <v>-8</v>
      </c>
      <c r="O83" s="67">
        <v>-9.2899999999999996E-2</v>
      </c>
      <c r="P83" s="67">
        <v>150.65</v>
      </c>
      <c r="Q83" s="67">
        <v>150.55709999999999</v>
      </c>
      <c r="R83" s="67">
        <v>99.908119999999997</v>
      </c>
      <c r="S83" s="67">
        <v>30.02186</v>
      </c>
      <c r="T83" s="67">
        <v>2</v>
      </c>
      <c r="U83" s="67">
        <v>34790274847.175003</v>
      </c>
      <c r="V83" s="67">
        <v>2.5</v>
      </c>
      <c r="W83" s="97">
        <v>2.5</v>
      </c>
      <c r="X83" s="67">
        <v>19.72</v>
      </c>
      <c r="Y83" s="67">
        <v>19.53</v>
      </c>
      <c r="Z83" s="67">
        <v>496.9</v>
      </c>
      <c r="AA83" s="67">
        <v>496.79</v>
      </c>
    </row>
    <row r="84" spans="2:27">
      <c r="B84" s="64">
        <v>5</v>
      </c>
      <c r="C84" s="64">
        <v>42703</v>
      </c>
      <c r="D84" s="94" t="s">
        <v>146</v>
      </c>
      <c r="E84" s="94" t="s">
        <v>147</v>
      </c>
      <c r="F84" s="64" t="s">
        <v>44</v>
      </c>
      <c r="G84" s="64">
        <v>1.5</v>
      </c>
      <c r="H84" s="94" t="s">
        <v>148</v>
      </c>
      <c r="I84" s="70">
        <v>4874999</v>
      </c>
      <c r="J84" s="67">
        <v>42634</v>
      </c>
      <c r="K84" s="67">
        <v>42757</v>
      </c>
      <c r="L84" s="67">
        <v>0</v>
      </c>
      <c r="M84" s="67">
        <v>0.29348000000000002</v>
      </c>
      <c r="N84" s="67">
        <v>69</v>
      </c>
      <c r="O84" s="67">
        <v>0.28125</v>
      </c>
      <c r="P84" s="67">
        <v>89.47</v>
      </c>
      <c r="Q84" s="67">
        <v>89.751249999999999</v>
      </c>
      <c r="R84" s="67">
        <v>100.28121</v>
      </c>
      <c r="S84" s="67">
        <v>30.646740000000001</v>
      </c>
      <c r="T84" s="67">
        <v>1.96</v>
      </c>
      <c r="U84" s="67">
        <v>4375372539.9879999</v>
      </c>
      <c r="V84" s="67">
        <v>0.31</v>
      </c>
      <c r="W84" s="97">
        <v>0.31</v>
      </c>
      <c r="X84" s="67">
        <v>24.18</v>
      </c>
      <c r="Y84" s="67">
        <v>23.95</v>
      </c>
      <c r="Z84" s="67">
        <v>681.18</v>
      </c>
      <c r="AA84" s="67">
        <v>679.9</v>
      </c>
    </row>
    <row r="85" spans="2:27">
      <c r="B85" s="64">
        <v>5</v>
      </c>
      <c r="C85" s="64">
        <v>42703</v>
      </c>
      <c r="D85" s="94" t="s">
        <v>149</v>
      </c>
      <c r="E85" s="94" t="s">
        <v>150</v>
      </c>
      <c r="F85" s="64" t="s">
        <v>44</v>
      </c>
      <c r="G85" s="64">
        <v>4.25</v>
      </c>
      <c r="H85" s="94" t="s">
        <v>151</v>
      </c>
      <c r="I85" s="70">
        <v>19772077</v>
      </c>
      <c r="J85" s="67">
        <v>42528</v>
      </c>
      <c r="K85" s="67">
        <v>42711</v>
      </c>
      <c r="L85" s="67">
        <v>1</v>
      </c>
      <c r="M85" s="67">
        <v>4.3720000000000002E-2</v>
      </c>
      <c r="N85" s="67">
        <v>-8</v>
      </c>
      <c r="O85" s="67">
        <v>-9.2899999999999996E-2</v>
      </c>
      <c r="P85" s="67">
        <v>156.31</v>
      </c>
      <c r="Q85" s="67">
        <v>156.21709999999999</v>
      </c>
      <c r="R85" s="67">
        <v>99.908119999999997</v>
      </c>
      <c r="S85" s="67">
        <v>33.021859999999997</v>
      </c>
      <c r="T85" s="67">
        <v>1.93</v>
      </c>
      <c r="U85" s="67">
        <v>30887366055.476002</v>
      </c>
      <c r="V85" s="67">
        <v>2.2200000000000002</v>
      </c>
      <c r="W85" s="97">
        <v>2.2200000000000002</v>
      </c>
      <c r="X85" s="67">
        <v>21.13</v>
      </c>
      <c r="Y85" s="67">
        <v>20.93</v>
      </c>
      <c r="Z85" s="67">
        <v>577.87</v>
      </c>
      <c r="AA85" s="67">
        <v>577.22</v>
      </c>
    </row>
    <row r="86" spans="2:27">
      <c r="B86" s="64">
        <v>5</v>
      </c>
      <c r="C86" s="64">
        <v>42703</v>
      </c>
      <c r="D86" s="94" t="s">
        <v>152</v>
      </c>
      <c r="E86" s="94" t="s">
        <v>153</v>
      </c>
      <c r="F86" s="64" t="s">
        <v>44</v>
      </c>
      <c r="G86" s="64">
        <v>3.75</v>
      </c>
      <c r="H86" s="94" t="s">
        <v>154</v>
      </c>
      <c r="I86" s="70">
        <v>23591655</v>
      </c>
      <c r="J86" s="67">
        <v>42573</v>
      </c>
      <c r="K86" s="67">
        <v>42757</v>
      </c>
      <c r="L86" s="67">
        <v>0</v>
      </c>
      <c r="M86" s="67">
        <v>0.29348000000000002</v>
      </c>
      <c r="N86" s="67">
        <v>130</v>
      </c>
      <c r="O86" s="67">
        <v>1.32473</v>
      </c>
      <c r="P86" s="67">
        <v>147.80000000000001</v>
      </c>
      <c r="Q86" s="67">
        <v>149.12473</v>
      </c>
      <c r="R86" s="67">
        <v>101.32111</v>
      </c>
      <c r="S86" s="67">
        <v>35.646740000000001</v>
      </c>
      <c r="T86" s="67">
        <v>1.9</v>
      </c>
      <c r="U86" s="67">
        <v>35180991410.991997</v>
      </c>
      <c r="V86" s="67">
        <v>2.5299999999999998</v>
      </c>
      <c r="W86" s="97">
        <v>2.5299999999999998</v>
      </c>
      <c r="X86" s="67">
        <v>22.63</v>
      </c>
      <c r="Y86" s="67">
        <v>22.42</v>
      </c>
      <c r="Z86" s="67">
        <v>669.72</v>
      </c>
      <c r="AA86" s="67">
        <v>668.29</v>
      </c>
    </row>
    <row r="87" spans="2:27">
      <c r="B87" s="64">
        <v>5</v>
      </c>
      <c r="C87" s="64">
        <v>42703</v>
      </c>
      <c r="D87" s="94" t="s">
        <v>155</v>
      </c>
      <c r="E87" s="94" t="s">
        <v>156</v>
      </c>
      <c r="F87" s="64" t="s">
        <v>44</v>
      </c>
      <c r="G87" s="64">
        <v>4.25</v>
      </c>
      <c r="H87" s="94" t="s">
        <v>157</v>
      </c>
      <c r="I87" s="70">
        <v>25994750</v>
      </c>
      <c r="J87" s="67">
        <v>42528</v>
      </c>
      <c r="K87" s="67">
        <v>42711</v>
      </c>
      <c r="L87" s="67">
        <v>1</v>
      </c>
      <c r="M87" s="67">
        <v>4.3720000000000002E-2</v>
      </c>
      <c r="N87" s="67">
        <v>-8</v>
      </c>
      <c r="O87" s="67">
        <v>-9.2899999999999996E-2</v>
      </c>
      <c r="P87" s="67">
        <v>166.53</v>
      </c>
      <c r="Q87" s="67">
        <v>166.43709999999999</v>
      </c>
      <c r="R87" s="67">
        <v>99.908119999999997</v>
      </c>
      <c r="S87" s="67">
        <v>39.021859999999997</v>
      </c>
      <c r="T87" s="67">
        <v>1.85</v>
      </c>
      <c r="U87" s="67">
        <v>43264909046.584999</v>
      </c>
      <c r="V87" s="67">
        <v>3.11</v>
      </c>
      <c r="W87" s="97">
        <v>3.11</v>
      </c>
      <c r="X87" s="67">
        <v>23.78</v>
      </c>
      <c r="Y87" s="67">
        <v>23.56</v>
      </c>
      <c r="Z87" s="67">
        <v>748.96</v>
      </c>
      <c r="AA87" s="67">
        <v>746.97</v>
      </c>
    </row>
    <row r="88" spans="2:27">
      <c r="B88" s="64">
        <v>5</v>
      </c>
      <c r="C88" s="64">
        <v>42703</v>
      </c>
      <c r="D88" s="94" t="s">
        <v>158</v>
      </c>
      <c r="E88" s="94" t="s">
        <v>159</v>
      </c>
      <c r="F88" s="64" t="s">
        <v>44</v>
      </c>
      <c r="G88" s="64">
        <v>4</v>
      </c>
      <c r="H88" s="94" t="s">
        <v>160</v>
      </c>
      <c r="I88" s="70">
        <v>23208794</v>
      </c>
      <c r="J88" s="67">
        <v>42573</v>
      </c>
      <c r="K88" s="67">
        <v>42757</v>
      </c>
      <c r="L88" s="67">
        <v>0</v>
      </c>
      <c r="M88" s="67">
        <v>0.29348000000000002</v>
      </c>
      <c r="N88" s="67">
        <v>130</v>
      </c>
      <c r="O88" s="67">
        <v>1.4130400000000001</v>
      </c>
      <c r="P88" s="67">
        <v>164.9</v>
      </c>
      <c r="Q88" s="67">
        <v>166.31304</v>
      </c>
      <c r="R88" s="67">
        <v>101.40893</v>
      </c>
      <c r="S88" s="67">
        <v>43.146740000000001</v>
      </c>
      <c r="T88" s="67">
        <v>1.82</v>
      </c>
      <c r="U88" s="67">
        <v>38599251656</v>
      </c>
      <c r="V88" s="67">
        <v>2.77</v>
      </c>
      <c r="W88" s="97">
        <v>2.77</v>
      </c>
      <c r="X88" s="67">
        <v>25.51</v>
      </c>
      <c r="Y88" s="67">
        <v>25.28</v>
      </c>
      <c r="Z88" s="67">
        <v>879.46</v>
      </c>
      <c r="AA88" s="67">
        <v>876.18</v>
      </c>
    </row>
    <row r="89" spans="2:27">
      <c r="B89" s="64">
        <v>5</v>
      </c>
      <c r="C89" s="64">
        <v>42703</v>
      </c>
      <c r="D89" s="94" t="s">
        <v>161</v>
      </c>
      <c r="E89" s="94" t="s">
        <v>162</v>
      </c>
      <c r="F89" s="64" t="s">
        <v>44</v>
      </c>
      <c r="G89" s="64">
        <v>2.5</v>
      </c>
      <c r="H89" s="94" t="s">
        <v>163</v>
      </c>
      <c r="I89" s="70">
        <v>13602000</v>
      </c>
      <c r="J89" s="67">
        <v>42573</v>
      </c>
      <c r="K89" s="67">
        <v>42757</v>
      </c>
      <c r="L89" s="67">
        <v>0</v>
      </c>
      <c r="M89" s="67">
        <v>0.29348000000000002</v>
      </c>
      <c r="N89" s="67">
        <v>130</v>
      </c>
      <c r="O89" s="67">
        <v>0.88314999999999999</v>
      </c>
      <c r="P89" s="67">
        <v>121.5</v>
      </c>
      <c r="Q89" s="67">
        <v>122.38315</v>
      </c>
      <c r="R89" s="67">
        <v>100.88154</v>
      </c>
      <c r="S89" s="67">
        <v>48.646740000000001</v>
      </c>
      <c r="T89" s="67">
        <v>1.83</v>
      </c>
      <c r="U89" s="67">
        <v>16646556358.695999</v>
      </c>
      <c r="V89" s="67">
        <v>1.2</v>
      </c>
      <c r="W89" s="97">
        <v>1.2</v>
      </c>
      <c r="X89" s="67">
        <v>30.18</v>
      </c>
      <c r="Y89" s="67">
        <v>29.9</v>
      </c>
      <c r="Z89" s="67">
        <v>1211.4000000000001</v>
      </c>
      <c r="AA89" s="67">
        <v>1204.3399999999999</v>
      </c>
    </row>
    <row r="90" spans="2:27">
      <c r="B90" s="64">
        <v>5</v>
      </c>
      <c r="C90" s="64">
        <v>42703</v>
      </c>
      <c r="D90" s="94" t="s">
        <v>164</v>
      </c>
      <c r="E90" s="94" t="s">
        <v>165</v>
      </c>
      <c r="F90" s="64" t="s">
        <v>44</v>
      </c>
      <c r="G90" s="64">
        <v>3.5</v>
      </c>
      <c r="H90" s="94" t="s">
        <v>166</v>
      </c>
      <c r="I90" s="70">
        <v>19485985</v>
      </c>
      <c r="J90" s="67">
        <v>42573</v>
      </c>
      <c r="K90" s="67">
        <v>42757</v>
      </c>
      <c r="L90" s="67">
        <v>0</v>
      </c>
      <c r="M90" s="67">
        <v>0.29348000000000002</v>
      </c>
      <c r="N90" s="67">
        <v>130</v>
      </c>
      <c r="O90" s="67">
        <v>1.23641</v>
      </c>
      <c r="P90" s="67">
        <v>155.49</v>
      </c>
      <c r="Q90" s="67">
        <v>156.72640999999999</v>
      </c>
      <c r="R90" s="67">
        <v>101.23326</v>
      </c>
      <c r="S90" s="67">
        <v>51.646740000000001</v>
      </c>
      <c r="T90" s="67">
        <v>1.83</v>
      </c>
      <c r="U90" s="67">
        <v>30539685336.689999</v>
      </c>
      <c r="V90" s="67">
        <v>2.19</v>
      </c>
      <c r="W90" s="97">
        <v>2.19</v>
      </c>
      <c r="X90" s="67">
        <v>29.25</v>
      </c>
      <c r="Y90" s="67">
        <v>28.99</v>
      </c>
      <c r="Z90" s="67">
        <v>1183.68</v>
      </c>
      <c r="AA90" s="67">
        <v>1176.6400000000001</v>
      </c>
    </row>
    <row r="91" spans="2:27">
      <c r="B91" s="64">
        <v>6</v>
      </c>
      <c r="C91" s="64">
        <v>42703</v>
      </c>
      <c r="D91" s="94" t="s">
        <v>83</v>
      </c>
      <c r="E91" s="94" t="s">
        <v>84</v>
      </c>
      <c r="F91" s="64" t="s">
        <v>44</v>
      </c>
      <c r="G91" s="64">
        <v>4</v>
      </c>
      <c r="H91" s="94" t="s">
        <v>85</v>
      </c>
      <c r="I91" s="70">
        <v>37947588</v>
      </c>
      <c r="J91" s="67">
        <v>42620</v>
      </c>
      <c r="K91" s="67">
        <v>42801</v>
      </c>
      <c r="L91" s="67">
        <v>0</v>
      </c>
      <c r="M91" s="67">
        <v>0.54144000000000003</v>
      </c>
      <c r="N91" s="67">
        <v>83</v>
      </c>
      <c r="O91" s="67">
        <v>0.91713</v>
      </c>
      <c r="P91" s="67">
        <v>117.41</v>
      </c>
      <c r="Q91" s="67">
        <v>118.32713</v>
      </c>
      <c r="R91" s="67">
        <v>100.91221</v>
      </c>
      <c r="S91" s="67">
        <v>5.2707199999999998</v>
      </c>
      <c r="T91" s="67">
        <v>0.64</v>
      </c>
      <c r="U91" s="67">
        <v>44902290673.452003</v>
      </c>
      <c r="V91" s="67">
        <v>18.690000000000001</v>
      </c>
      <c r="W91" s="97">
        <v>3.23</v>
      </c>
      <c r="X91" s="67">
        <v>4.8099999999999996</v>
      </c>
      <c r="Y91" s="67">
        <v>4.8</v>
      </c>
      <c r="Z91" s="67">
        <v>24.55</v>
      </c>
      <c r="AA91" s="67">
        <v>26.78</v>
      </c>
    </row>
    <row r="92" spans="2:27">
      <c r="B92" s="64">
        <v>6</v>
      </c>
      <c r="C92" s="64">
        <v>42703</v>
      </c>
      <c r="D92" s="94" t="s">
        <v>87</v>
      </c>
      <c r="E92" s="94" t="s">
        <v>88</v>
      </c>
      <c r="F92" s="64" t="s">
        <v>44</v>
      </c>
      <c r="G92" s="64">
        <v>0.5</v>
      </c>
      <c r="H92" s="94" t="s">
        <v>85</v>
      </c>
      <c r="I92" s="70">
        <v>11220561</v>
      </c>
      <c r="J92" s="67">
        <v>42585</v>
      </c>
      <c r="K92" s="67">
        <v>42757</v>
      </c>
      <c r="L92" s="67">
        <v>0</v>
      </c>
      <c r="M92" s="67">
        <v>0.29348000000000002</v>
      </c>
      <c r="N92" s="67">
        <v>118</v>
      </c>
      <c r="O92" s="67">
        <v>0.16033</v>
      </c>
      <c r="P92" s="67">
        <v>98.29</v>
      </c>
      <c r="Q92" s="67">
        <v>98.450329999999994</v>
      </c>
      <c r="R92" s="67">
        <v>100.16027</v>
      </c>
      <c r="S92" s="67">
        <v>5.6467400000000003</v>
      </c>
      <c r="T92" s="67">
        <v>0.81</v>
      </c>
      <c r="U92" s="67">
        <v>11046678893.285999</v>
      </c>
      <c r="V92" s="67">
        <v>4.5999999999999996</v>
      </c>
      <c r="W92" s="97">
        <v>0.79</v>
      </c>
      <c r="X92" s="67">
        <v>5.57</v>
      </c>
      <c r="Y92" s="67">
        <v>5.54</v>
      </c>
      <c r="Z92" s="67">
        <v>31.28</v>
      </c>
      <c r="AA92" s="67">
        <v>33.78</v>
      </c>
    </row>
    <row r="93" spans="2:27">
      <c r="B93" s="64">
        <v>6</v>
      </c>
      <c r="C93" s="64">
        <v>42703</v>
      </c>
      <c r="D93" s="94" t="s">
        <v>89</v>
      </c>
      <c r="E93" s="94" t="s">
        <v>90</v>
      </c>
      <c r="F93" s="64" t="s">
        <v>44</v>
      </c>
      <c r="G93" s="64">
        <v>1.75</v>
      </c>
      <c r="H93" s="94" t="s">
        <v>85</v>
      </c>
      <c r="I93" s="70">
        <v>29050714</v>
      </c>
      <c r="J93" s="67">
        <v>42620</v>
      </c>
      <c r="K93" s="67">
        <v>42801</v>
      </c>
      <c r="L93" s="67">
        <v>0</v>
      </c>
      <c r="M93" s="67">
        <v>0.54144000000000003</v>
      </c>
      <c r="N93" s="67">
        <v>83</v>
      </c>
      <c r="O93" s="67">
        <v>0.40123999999999999</v>
      </c>
      <c r="P93" s="67">
        <v>105.5</v>
      </c>
      <c r="Q93" s="67">
        <v>105.90124</v>
      </c>
      <c r="R93" s="67">
        <v>100.4003</v>
      </c>
      <c r="S93" s="67">
        <v>5.7707199999999998</v>
      </c>
      <c r="T93" s="67">
        <v>0.77</v>
      </c>
      <c r="U93" s="67">
        <v>30765067253.66</v>
      </c>
      <c r="V93" s="67">
        <v>12.81</v>
      </c>
      <c r="W93" s="97">
        <v>2.21</v>
      </c>
      <c r="X93" s="67">
        <v>5.5</v>
      </c>
      <c r="Y93" s="67">
        <v>5.48</v>
      </c>
      <c r="Z93" s="67">
        <v>31.23</v>
      </c>
      <c r="AA93" s="67">
        <v>33.72</v>
      </c>
    </row>
    <row r="94" spans="2:27">
      <c r="B94" s="64">
        <v>6</v>
      </c>
      <c r="C94" s="64">
        <v>42703</v>
      </c>
      <c r="D94" s="94" t="s">
        <v>92</v>
      </c>
      <c r="E94" s="94" t="s">
        <v>93</v>
      </c>
      <c r="F94" s="64" t="s">
        <v>44</v>
      </c>
      <c r="G94" s="64">
        <v>2.25</v>
      </c>
      <c r="H94" s="94" t="s">
        <v>94</v>
      </c>
      <c r="I94" s="70">
        <v>27477141</v>
      </c>
      <c r="J94" s="67">
        <v>42620</v>
      </c>
      <c r="K94" s="67">
        <v>42801</v>
      </c>
      <c r="L94" s="67">
        <v>0</v>
      </c>
      <c r="M94" s="67">
        <v>0.54144000000000003</v>
      </c>
      <c r="N94" s="67">
        <v>83</v>
      </c>
      <c r="O94" s="67">
        <v>0.51588000000000001</v>
      </c>
      <c r="P94" s="67">
        <v>108.73</v>
      </c>
      <c r="Q94" s="67">
        <v>109.24588</v>
      </c>
      <c r="R94" s="67">
        <v>100.51432</v>
      </c>
      <c r="S94" s="67">
        <v>6.7707199999999998</v>
      </c>
      <c r="T94" s="67">
        <v>0.92</v>
      </c>
      <c r="U94" s="67">
        <v>30017645577.304001</v>
      </c>
      <c r="V94" s="67">
        <v>12.5</v>
      </c>
      <c r="W94" s="97">
        <v>2.16</v>
      </c>
      <c r="X94" s="67">
        <v>6.31</v>
      </c>
      <c r="Y94" s="67">
        <v>6.28</v>
      </c>
      <c r="Z94" s="67">
        <v>41.7</v>
      </c>
      <c r="AA94" s="67">
        <v>44.45</v>
      </c>
    </row>
    <row r="95" spans="2:27">
      <c r="B95" s="64">
        <v>6</v>
      </c>
      <c r="C95" s="64">
        <v>42703</v>
      </c>
      <c r="D95" s="94" t="s">
        <v>95</v>
      </c>
      <c r="E95" s="94" t="s">
        <v>96</v>
      </c>
      <c r="F95" s="64" t="s">
        <v>44</v>
      </c>
      <c r="G95" s="64">
        <v>2.75</v>
      </c>
      <c r="H95" s="94" t="s">
        <v>97</v>
      </c>
      <c r="I95" s="70">
        <v>26915016</v>
      </c>
      <c r="J95" s="67">
        <v>42620</v>
      </c>
      <c r="K95" s="67">
        <v>42801</v>
      </c>
      <c r="L95" s="67">
        <v>0</v>
      </c>
      <c r="M95" s="67">
        <v>0.54144000000000003</v>
      </c>
      <c r="N95" s="67">
        <v>83</v>
      </c>
      <c r="O95" s="67">
        <v>0.63051999999999997</v>
      </c>
      <c r="P95" s="67">
        <v>112.36</v>
      </c>
      <c r="Q95" s="67">
        <v>112.99052</v>
      </c>
      <c r="R95" s="67">
        <v>100.62819</v>
      </c>
      <c r="S95" s="67">
        <v>7.7707199999999998</v>
      </c>
      <c r="T95" s="67">
        <v>1.0900000000000001</v>
      </c>
      <c r="U95" s="67">
        <v>30411417845.057999</v>
      </c>
      <c r="V95" s="67">
        <v>12.66</v>
      </c>
      <c r="W95" s="97">
        <v>2.1800000000000002</v>
      </c>
      <c r="X95" s="67">
        <v>7.06</v>
      </c>
      <c r="Y95" s="67">
        <v>7.02</v>
      </c>
      <c r="Z95" s="67">
        <v>53.04</v>
      </c>
      <c r="AA95" s="67">
        <v>55.96</v>
      </c>
    </row>
    <row r="96" spans="2:27">
      <c r="B96" s="64">
        <v>6</v>
      </c>
      <c r="C96" s="64">
        <v>42703</v>
      </c>
      <c r="D96" s="94">
        <v>3088069</v>
      </c>
      <c r="E96" s="94" t="s">
        <v>99</v>
      </c>
      <c r="F96" s="64" t="s">
        <v>44</v>
      </c>
      <c r="G96" s="64">
        <v>5</v>
      </c>
      <c r="H96" s="94" t="s">
        <v>100</v>
      </c>
      <c r="I96" s="70">
        <v>35076458</v>
      </c>
      <c r="J96" s="67">
        <v>42620</v>
      </c>
      <c r="K96" s="67">
        <v>42801</v>
      </c>
      <c r="L96" s="67">
        <v>0</v>
      </c>
      <c r="M96" s="67">
        <v>0.54144000000000003</v>
      </c>
      <c r="N96" s="67">
        <v>83</v>
      </c>
      <c r="O96" s="67">
        <v>1.1464099999999999</v>
      </c>
      <c r="P96" s="67">
        <v>130.22999999999999</v>
      </c>
      <c r="Q96" s="67">
        <v>131.37640999999999</v>
      </c>
      <c r="R96" s="67">
        <v>101.13875</v>
      </c>
      <c r="S96" s="67">
        <v>8.2707200000000007</v>
      </c>
      <c r="T96" s="67">
        <v>1.1599999999999999</v>
      </c>
      <c r="U96" s="67">
        <v>46082190868.593002</v>
      </c>
      <c r="V96" s="67">
        <v>19.190000000000001</v>
      </c>
      <c r="W96" s="97">
        <v>3.31</v>
      </c>
      <c r="X96" s="67">
        <v>7.02</v>
      </c>
      <c r="Y96" s="67">
        <v>6.98</v>
      </c>
      <c r="Z96" s="67">
        <v>54.62</v>
      </c>
      <c r="AA96" s="67">
        <v>57.46</v>
      </c>
    </row>
    <row r="97" spans="2:27">
      <c r="B97" s="64">
        <v>6</v>
      </c>
      <c r="C97" s="64">
        <v>42703</v>
      </c>
      <c r="D97" s="94" t="s">
        <v>102</v>
      </c>
      <c r="E97" s="94" t="s">
        <v>103</v>
      </c>
      <c r="F97" s="64" t="s">
        <v>44</v>
      </c>
      <c r="G97" s="64">
        <v>2</v>
      </c>
      <c r="H97" s="94" t="s">
        <v>100</v>
      </c>
      <c r="I97" s="70">
        <v>25443304</v>
      </c>
      <c r="J97" s="67">
        <v>42620</v>
      </c>
      <c r="K97" s="67">
        <v>42801</v>
      </c>
      <c r="L97" s="67">
        <v>0</v>
      </c>
      <c r="M97" s="67">
        <v>0.54144000000000003</v>
      </c>
      <c r="N97" s="67">
        <v>83</v>
      </c>
      <c r="O97" s="67">
        <v>0.45856000000000002</v>
      </c>
      <c r="P97" s="67">
        <v>106.36</v>
      </c>
      <c r="Q97" s="67">
        <v>106.81856000000001</v>
      </c>
      <c r="R97" s="67">
        <v>100.45733</v>
      </c>
      <c r="S97" s="67">
        <v>8.7707200000000007</v>
      </c>
      <c r="T97" s="67">
        <v>1.23</v>
      </c>
      <c r="U97" s="67">
        <v>27178171848.875</v>
      </c>
      <c r="V97" s="67">
        <v>11.32</v>
      </c>
      <c r="W97" s="97">
        <v>1.95</v>
      </c>
      <c r="X97" s="67">
        <v>8.08</v>
      </c>
      <c r="Y97" s="67">
        <v>8.0299999999999994</v>
      </c>
      <c r="Z97" s="67">
        <v>68.87</v>
      </c>
      <c r="AA97" s="67">
        <v>72.02</v>
      </c>
    </row>
    <row r="98" spans="2:27">
      <c r="B98" s="64">
        <v>6</v>
      </c>
      <c r="C98" s="64">
        <v>42703</v>
      </c>
      <c r="D98" s="94" t="s">
        <v>104</v>
      </c>
      <c r="E98" s="94" t="s">
        <v>105</v>
      </c>
      <c r="F98" s="64" t="s">
        <v>44</v>
      </c>
      <c r="G98" s="64">
        <v>1.5</v>
      </c>
      <c r="H98" s="94" t="s">
        <v>106</v>
      </c>
      <c r="I98" s="70">
        <v>19453285</v>
      </c>
      <c r="J98" s="67">
        <v>42573</v>
      </c>
      <c r="K98" s="67">
        <v>42757</v>
      </c>
      <c r="L98" s="67">
        <v>0</v>
      </c>
      <c r="M98" s="67">
        <v>0.29348000000000002</v>
      </c>
      <c r="N98" s="67">
        <v>130</v>
      </c>
      <c r="O98" s="67">
        <v>0.52988999999999997</v>
      </c>
      <c r="P98" s="67">
        <v>101.2</v>
      </c>
      <c r="Q98" s="67">
        <v>101.72989</v>
      </c>
      <c r="R98" s="67">
        <v>100.52931</v>
      </c>
      <c r="S98" s="67">
        <v>9.6467399999999994</v>
      </c>
      <c r="T98" s="67">
        <v>1.37</v>
      </c>
      <c r="U98" s="67">
        <v>19789805685.625</v>
      </c>
      <c r="V98" s="67">
        <v>8.24</v>
      </c>
      <c r="W98" s="97">
        <v>1.42</v>
      </c>
      <c r="X98" s="67">
        <v>8.98</v>
      </c>
      <c r="Y98" s="67">
        <v>8.91</v>
      </c>
      <c r="Z98" s="67">
        <v>84.52</v>
      </c>
      <c r="AA98" s="67">
        <v>87.8</v>
      </c>
    </row>
    <row r="99" spans="2:27">
      <c r="B99" s="64">
        <v>7</v>
      </c>
      <c r="C99" s="64">
        <v>42703</v>
      </c>
      <c r="D99" s="94" t="s">
        <v>108</v>
      </c>
      <c r="E99" s="94" t="s">
        <v>109</v>
      </c>
      <c r="F99" s="64" t="s">
        <v>44</v>
      </c>
      <c r="G99" s="64">
        <v>4.25</v>
      </c>
      <c r="H99" s="94" t="s">
        <v>110</v>
      </c>
      <c r="I99" s="70">
        <v>31004407</v>
      </c>
      <c r="J99" s="67">
        <v>42528</v>
      </c>
      <c r="K99" s="67">
        <v>42711</v>
      </c>
      <c r="L99" s="67">
        <v>1</v>
      </c>
      <c r="M99" s="67">
        <v>4.3720000000000002E-2</v>
      </c>
      <c r="N99" s="67">
        <v>-8</v>
      </c>
      <c r="O99" s="67">
        <v>-9.2899999999999996E-2</v>
      </c>
      <c r="P99" s="67">
        <v>127.98</v>
      </c>
      <c r="Q99" s="67">
        <v>127.8871</v>
      </c>
      <c r="R99" s="67">
        <v>99.908119999999997</v>
      </c>
      <c r="S99" s="67">
        <v>11.02186</v>
      </c>
      <c r="T99" s="67">
        <v>1.49</v>
      </c>
      <c r="U99" s="67">
        <v>39650638170.458</v>
      </c>
      <c r="V99" s="67">
        <v>34.630000000000003</v>
      </c>
      <c r="W99" s="97">
        <v>2.85</v>
      </c>
      <c r="X99" s="67">
        <v>9.2100000000000009</v>
      </c>
      <c r="Y99" s="67">
        <v>9.14</v>
      </c>
      <c r="Z99" s="67">
        <v>94.67</v>
      </c>
      <c r="AA99" s="67">
        <v>97.81</v>
      </c>
    </row>
    <row r="100" spans="2:27">
      <c r="B100" s="64">
        <v>7</v>
      </c>
      <c r="C100" s="64">
        <v>42703</v>
      </c>
      <c r="D100" s="94">
        <v>240419</v>
      </c>
      <c r="E100" s="94" t="s">
        <v>111</v>
      </c>
      <c r="F100" s="64" t="s">
        <v>44</v>
      </c>
      <c r="G100" s="64">
        <v>6</v>
      </c>
      <c r="H100" s="94">
        <v>2028</v>
      </c>
      <c r="I100" s="70">
        <v>19027662</v>
      </c>
      <c r="J100" s="67">
        <v>42528</v>
      </c>
      <c r="K100" s="67">
        <v>42711</v>
      </c>
      <c r="L100" s="67">
        <v>1</v>
      </c>
      <c r="M100" s="67">
        <v>4.3720000000000002E-2</v>
      </c>
      <c r="N100" s="67">
        <v>-8</v>
      </c>
      <c r="O100" s="67">
        <v>-0.13114999999999999</v>
      </c>
      <c r="P100" s="67">
        <v>149.25</v>
      </c>
      <c r="Q100" s="67">
        <v>149.11885000000001</v>
      </c>
      <c r="R100" s="67">
        <v>99.870859999999993</v>
      </c>
      <c r="S100" s="67">
        <v>12.02186</v>
      </c>
      <c r="T100" s="67">
        <v>1.51</v>
      </c>
      <c r="U100" s="67">
        <v>28373831224.18</v>
      </c>
      <c r="V100" s="67">
        <v>24.78</v>
      </c>
      <c r="W100" s="97">
        <v>2.04</v>
      </c>
      <c r="X100" s="67">
        <v>9.41</v>
      </c>
      <c r="Y100" s="67">
        <v>9.34</v>
      </c>
      <c r="Z100" s="67">
        <v>102.52</v>
      </c>
      <c r="AA100" s="67">
        <v>105.63</v>
      </c>
    </row>
    <row r="101" spans="2:27">
      <c r="B101" s="64">
        <v>7</v>
      </c>
      <c r="C101" s="64">
        <v>42703</v>
      </c>
      <c r="D101" s="94" t="s">
        <v>112</v>
      </c>
      <c r="E101" s="94" t="s">
        <v>113</v>
      </c>
      <c r="F101" s="64" t="s">
        <v>44</v>
      </c>
      <c r="G101" s="64">
        <v>4.75</v>
      </c>
      <c r="H101" s="94" t="s">
        <v>114</v>
      </c>
      <c r="I101" s="70">
        <v>33640504</v>
      </c>
      <c r="J101" s="67">
        <v>42528</v>
      </c>
      <c r="K101" s="67">
        <v>42711</v>
      </c>
      <c r="L101" s="67">
        <v>1</v>
      </c>
      <c r="M101" s="67">
        <v>4.3720000000000002E-2</v>
      </c>
      <c r="N101" s="67">
        <v>-8</v>
      </c>
      <c r="O101" s="67">
        <v>-0.10383000000000001</v>
      </c>
      <c r="P101" s="67">
        <v>138.24</v>
      </c>
      <c r="Q101" s="67">
        <v>138.13616999999999</v>
      </c>
      <c r="R101" s="67">
        <v>99.897440000000003</v>
      </c>
      <c r="S101" s="67">
        <v>14.02186</v>
      </c>
      <c r="T101" s="67">
        <v>1.68</v>
      </c>
      <c r="U101" s="67">
        <v>46469705430.364998</v>
      </c>
      <c r="V101" s="67">
        <v>40.590000000000003</v>
      </c>
      <c r="W101" s="97">
        <v>3.34</v>
      </c>
      <c r="X101" s="67">
        <v>11.02</v>
      </c>
      <c r="Y101" s="67">
        <v>10.93</v>
      </c>
      <c r="Z101" s="67">
        <v>140.49</v>
      </c>
      <c r="AA101" s="67">
        <v>143.58000000000001</v>
      </c>
    </row>
    <row r="102" spans="2:27">
      <c r="B102" s="64">
        <v>8</v>
      </c>
      <c r="C102" s="64">
        <v>42703</v>
      </c>
      <c r="D102" s="94" t="s">
        <v>42</v>
      </c>
      <c r="E102" s="94" t="s">
        <v>43</v>
      </c>
      <c r="F102" s="64" t="s">
        <v>44</v>
      </c>
      <c r="G102" s="64">
        <v>1.75</v>
      </c>
      <c r="H102" s="94" t="s">
        <v>45</v>
      </c>
      <c r="I102" s="70">
        <v>28897156</v>
      </c>
      <c r="J102" s="67">
        <v>42573</v>
      </c>
      <c r="K102" s="67">
        <v>42757</v>
      </c>
      <c r="L102" s="67">
        <v>0</v>
      </c>
      <c r="M102" s="67">
        <v>0.29348000000000002</v>
      </c>
      <c r="N102" s="67">
        <v>130</v>
      </c>
      <c r="O102" s="67">
        <v>0.61821000000000004</v>
      </c>
      <c r="P102" s="67">
        <v>100.25</v>
      </c>
      <c r="Q102" s="67">
        <v>100.86821</v>
      </c>
      <c r="R102" s="67">
        <v>100.61742</v>
      </c>
      <c r="S102" s="67">
        <v>0.14674000000000001</v>
      </c>
      <c r="T102" s="67">
        <v>0.05</v>
      </c>
      <c r="U102" s="67">
        <v>29148042992.988998</v>
      </c>
      <c r="V102" s="67">
        <v>3.62</v>
      </c>
      <c r="W102" s="97">
        <v>2.09</v>
      </c>
      <c r="X102" s="67">
        <v>0.15</v>
      </c>
      <c r="Y102" s="67">
        <v>0.15</v>
      </c>
      <c r="Z102" s="67">
        <v>0.02</v>
      </c>
      <c r="AA102" s="67">
        <v>0.04</v>
      </c>
    </row>
    <row r="103" spans="2:27">
      <c r="B103" s="64">
        <v>8</v>
      </c>
      <c r="C103" s="64">
        <v>42703</v>
      </c>
      <c r="D103" s="94">
        <v>893114</v>
      </c>
      <c r="E103" s="94" t="s">
        <v>47</v>
      </c>
      <c r="F103" s="64" t="s">
        <v>44</v>
      </c>
      <c r="G103" s="64">
        <v>8.75</v>
      </c>
      <c r="H103" s="94" t="s">
        <v>45</v>
      </c>
      <c r="I103" s="70">
        <v>11144000</v>
      </c>
      <c r="J103" s="67">
        <v>42607</v>
      </c>
      <c r="K103" s="67">
        <v>42791</v>
      </c>
      <c r="L103" s="67">
        <v>0</v>
      </c>
      <c r="M103" s="67">
        <v>0.47826000000000002</v>
      </c>
      <c r="N103" s="67">
        <v>96</v>
      </c>
      <c r="O103" s="67">
        <v>2.28261</v>
      </c>
      <c r="P103" s="67">
        <v>106.51</v>
      </c>
      <c r="Q103" s="67">
        <v>108.79261</v>
      </c>
      <c r="R103" s="67">
        <v>102.25923</v>
      </c>
      <c r="S103" s="67">
        <v>0.73912999999999995</v>
      </c>
      <c r="T103" s="67">
        <v>-0.05</v>
      </c>
      <c r="U103" s="67">
        <v>12123848313.042999</v>
      </c>
      <c r="V103" s="67">
        <v>1.51</v>
      </c>
      <c r="W103" s="97">
        <v>0.87</v>
      </c>
      <c r="X103" s="67">
        <v>0.72</v>
      </c>
      <c r="Y103" s="67">
        <v>0.72</v>
      </c>
      <c r="Z103" s="67">
        <v>0.53</v>
      </c>
      <c r="AA103" s="67">
        <v>0.89</v>
      </c>
    </row>
    <row r="104" spans="2:27">
      <c r="B104" s="64">
        <v>8</v>
      </c>
      <c r="C104" s="64">
        <v>42703</v>
      </c>
      <c r="D104" s="94" t="s">
        <v>48</v>
      </c>
      <c r="E104" s="94" t="s">
        <v>49</v>
      </c>
      <c r="F104" s="64" t="s">
        <v>44</v>
      </c>
      <c r="G104" s="64">
        <v>1</v>
      </c>
      <c r="H104" s="94" t="s">
        <v>45</v>
      </c>
      <c r="I104" s="70">
        <v>32031136</v>
      </c>
      <c r="J104" s="67">
        <v>42620</v>
      </c>
      <c r="K104" s="67">
        <v>42801</v>
      </c>
      <c r="L104" s="67">
        <v>0</v>
      </c>
      <c r="M104" s="67">
        <v>0.54144000000000003</v>
      </c>
      <c r="N104" s="67">
        <v>83</v>
      </c>
      <c r="O104" s="67">
        <v>0.22928000000000001</v>
      </c>
      <c r="P104" s="67">
        <v>100.73</v>
      </c>
      <c r="Q104" s="67">
        <v>100.95928000000001</v>
      </c>
      <c r="R104" s="67">
        <v>100.22897</v>
      </c>
      <c r="S104" s="67">
        <v>0.77071999999999996</v>
      </c>
      <c r="T104" s="67">
        <v>0.05</v>
      </c>
      <c r="U104" s="67">
        <v>32338404847.716999</v>
      </c>
      <c r="V104" s="67">
        <v>4.0199999999999996</v>
      </c>
      <c r="W104" s="97">
        <v>2.3199999999999998</v>
      </c>
      <c r="X104" s="67">
        <v>0.77</v>
      </c>
      <c r="Y104" s="67">
        <v>0.77</v>
      </c>
      <c r="Z104" s="67">
        <v>0.59</v>
      </c>
      <c r="AA104" s="67">
        <v>0.98</v>
      </c>
    </row>
    <row r="105" spans="2:27">
      <c r="B105" s="64">
        <v>8</v>
      </c>
      <c r="C105" s="64">
        <v>42703</v>
      </c>
      <c r="D105" s="94" t="s">
        <v>52</v>
      </c>
      <c r="E105" s="94" t="s">
        <v>53</v>
      </c>
      <c r="F105" s="64" t="s">
        <v>44</v>
      </c>
      <c r="G105" s="64">
        <v>5</v>
      </c>
      <c r="H105" s="94" t="s">
        <v>54</v>
      </c>
      <c r="I105" s="70">
        <v>35237108</v>
      </c>
      <c r="J105" s="67">
        <v>42620</v>
      </c>
      <c r="K105" s="67">
        <v>42801</v>
      </c>
      <c r="L105" s="67">
        <v>0</v>
      </c>
      <c r="M105" s="67">
        <v>0.54144000000000003</v>
      </c>
      <c r="N105" s="67">
        <v>83</v>
      </c>
      <c r="O105" s="67">
        <v>1.1464099999999999</v>
      </c>
      <c r="P105" s="67">
        <v>106.27</v>
      </c>
      <c r="Q105" s="67">
        <v>107.41641</v>
      </c>
      <c r="R105" s="67">
        <v>101.13875</v>
      </c>
      <c r="S105" s="67">
        <v>1.2707200000000001</v>
      </c>
      <c r="T105" s="67">
        <v>0.06</v>
      </c>
      <c r="U105" s="67">
        <v>37850435992.594002</v>
      </c>
      <c r="V105" s="67">
        <v>4.7</v>
      </c>
      <c r="W105" s="97">
        <v>2.72</v>
      </c>
      <c r="X105" s="67">
        <v>1.24</v>
      </c>
      <c r="Y105" s="67">
        <v>1.24</v>
      </c>
      <c r="Z105" s="67">
        <v>1.56</v>
      </c>
      <c r="AA105" s="67">
        <v>2.17</v>
      </c>
    </row>
    <row r="106" spans="2:27">
      <c r="B106" s="64">
        <v>8</v>
      </c>
      <c r="C106" s="64">
        <v>42703</v>
      </c>
      <c r="D106" s="94" t="s">
        <v>55</v>
      </c>
      <c r="E106" s="94" t="s">
        <v>56</v>
      </c>
      <c r="F106" s="64" t="s">
        <v>44</v>
      </c>
      <c r="G106" s="64">
        <v>1.25</v>
      </c>
      <c r="H106" s="94" t="s">
        <v>54</v>
      </c>
      <c r="I106" s="70">
        <v>34843352</v>
      </c>
      <c r="J106" s="67">
        <v>42573</v>
      </c>
      <c r="K106" s="67">
        <v>42757</v>
      </c>
      <c r="L106" s="67">
        <v>0</v>
      </c>
      <c r="M106" s="67">
        <v>0.29348000000000002</v>
      </c>
      <c r="N106" s="67">
        <v>130</v>
      </c>
      <c r="O106" s="67">
        <v>0.44157999999999997</v>
      </c>
      <c r="P106" s="67">
        <v>101.91</v>
      </c>
      <c r="Q106" s="67">
        <v>102.35158</v>
      </c>
      <c r="R106" s="67">
        <v>100.44117</v>
      </c>
      <c r="S106" s="67">
        <v>1.6467400000000001</v>
      </c>
      <c r="T106" s="67">
        <v>0.09</v>
      </c>
      <c r="U106" s="67">
        <v>35662719933.526001</v>
      </c>
      <c r="V106" s="67">
        <v>4.43</v>
      </c>
      <c r="W106" s="97">
        <v>2.56</v>
      </c>
      <c r="X106" s="67">
        <v>1.63</v>
      </c>
      <c r="Y106" s="67">
        <v>1.63</v>
      </c>
      <c r="Z106" s="67">
        <v>2.67</v>
      </c>
      <c r="AA106" s="67">
        <v>3.48</v>
      </c>
    </row>
    <row r="107" spans="2:27">
      <c r="B107" s="64">
        <v>8</v>
      </c>
      <c r="C107" s="64">
        <v>42703</v>
      </c>
      <c r="D107" s="94" t="s">
        <v>58</v>
      </c>
      <c r="E107" s="94" t="s">
        <v>59</v>
      </c>
      <c r="F107" s="64" t="s">
        <v>44</v>
      </c>
      <c r="G107" s="64">
        <v>4.5</v>
      </c>
      <c r="H107" s="94" t="s">
        <v>60</v>
      </c>
      <c r="I107" s="70">
        <v>36350428</v>
      </c>
      <c r="J107" s="67">
        <v>42620</v>
      </c>
      <c r="K107" s="67">
        <v>42801</v>
      </c>
      <c r="L107" s="67">
        <v>0</v>
      </c>
      <c r="M107" s="67">
        <v>0.54144000000000003</v>
      </c>
      <c r="N107" s="67">
        <v>83</v>
      </c>
      <c r="O107" s="67">
        <v>1.0317700000000001</v>
      </c>
      <c r="P107" s="67">
        <v>109.99</v>
      </c>
      <c r="Q107" s="67">
        <v>111.02177</v>
      </c>
      <c r="R107" s="67">
        <v>101.02555</v>
      </c>
      <c r="S107" s="67">
        <v>2.2707199999999998</v>
      </c>
      <c r="T107" s="67">
        <v>0.09</v>
      </c>
      <c r="U107" s="67">
        <v>40356887825.100998</v>
      </c>
      <c r="V107" s="67">
        <v>5.01</v>
      </c>
      <c r="W107" s="97">
        <v>2.9</v>
      </c>
      <c r="X107" s="67">
        <v>2.17</v>
      </c>
      <c r="Y107" s="67">
        <v>2.17</v>
      </c>
      <c r="Z107" s="67">
        <v>4.8499999999999996</v>
      </c>
      <c r="AA107" s="67">
        <v>5.93</v>
      </c>
    </row>
    <row r="108" spans="2:27">
      <c r="B108" s="64">
        <v>8</v>
      </c>
      <c r="C108" s="64">
        <v>42703</v>
      </c>
      <c r="D108" s="94" t="s">
        <v>61</v>
      </c>
      <c r="E108" s="94" t="s">
        <v>62</v>
      </c>
      <c r="F108" s="64" t="s">
        <v>44</v>
      </c>
      <c r="G108" s="64">
        <v>1.75</v>
      </c>
      <c r="H108" s="94" t="s">
        <v>60</v>
      </c>
      <c r="I108" s="70">
        <v>30538427</v>
      </c>
      <c r="J108" s="67">
        <v>42573</v>
      </c>
      <c r="K108" s="67">
        <v>42757</v>
      </c>
      <c r="L108" s="67">
        <v>0</v>
      </c>
      <c r="M108" s="67">
        <v>0.29348000000000002</v>
      </c>
      <c r="N108" s="67">
        <v>130</v>
      </c>
      <c r="O108" s="67">
        <v>0.61821000000000004</v>
      </c>
      <c r="P108" s="67">
        <v>104.12</v>
      </c>
      <c r="Q108" s="67">
        <v>104.73821</v>
      </c>
      <c r="R108" s="67">
        <v>100.61742</v>
      </c>
      <c r="S108" s="67">
        <v>2.6467399999999999</v>
      </c>
      <c r="T108" s="67">
        <v>0.19</v>
      </c>
      <c r="U108" s="67">
        <v>31985400739.750999</v>
      </c>
      <c r="V108" s="67">
        <v>3.97</v>
      </c>
      <c r="W108" s="97">
        <v>2.2999999999999998</v>
      </c>
      <c r="X108" s="67">
        <v>2.58</v>
      </c>
      <c r="Y108" s="67">
        <v>2.58</v>
      </c>
      <c r="Z108" s="67">
        <v>6.79</v>
      </c>
      <c r="AA108" s="67">
        <v>8.07</v>
      </c>
    </row>
    <row r="109" spans="2:27">
      <c r="B109" s="64">
        <v>8</v>
      </c>
      <c r="C109" s="64">
        <v>42703</v>
      </c>
      <c r="D109" s="94" t="s">
        <v>64</v>
      </c>
      <c r="E109" s="94" t="s">
        <v>65</v>
      </c>
      <c r="F109" s="64" t="s">
        <v>44</v>
      </c>
      <c r="G109" s="64">
        <v>3.75</v>
      </c>
      <c r="H109" s="94" t="s">
        <v>60</v>
      </c>
      <c r="I109" s="70">
        <v>28739769</v>
      </c>
      <c r="J109" s="67">
        <v>42620</v>
      </c>
      <c r="K109" s="67">
        <v>42801</v>
      </c>
      <c r="L109" s="67">
        <v>0</v>
      </c>
      <c r="M109" s="67">
        <v>0.54144000000000003</v>
      </c>
      <c r="N109" s="67">
        <v>83</v>
      </c>
      <c r="O109" s="67">
        <v>0.85980999999999996</v>
      </c>
      <c r="P109" s="67">
        <v>109.89</v>
      </c>
      <c r="Q109" s="67">
        <v>110.74981</v>
      </c>
      <c r="R109" s="67">
        <v>100.85548</v>
      </c>
      <c r="S109" s="67">
        <v>2.7707199999999998</v>
      </c>
      <c r="T109" s="67">
        <v>0.17</v>
      </c>
      <c r="U109" s="67">
        <v>31829238593.361</v>
      </c>
      <c r="V109" s="67">
        <v>3.95</v>
      </c>
      <c r="W109" s="97">
        <v>2.29</v>
      </c>
      <c r="X109" s="67">
        <v>2.64</v>
      </c>
      <c r="Y109" s="67">
        <v>2.64</v>
      </c>
      <c r="Z109" s="67">
        <v>7.21</v>
      </c>
      <c r="AA109" s="67">
        <v>8.51</v>
      </c>
    </row>
    <row r="110" spans="2:27">
      <c r="B110" s="64">
        <v>8</v>
      </c>
      <c r="C110" s="64">
        <v>42703</v>
      </c>
      <c r="D110" s="94" t="s">
        <v>67</v>
      </c>
      <c r="E110" s="94" t="s">
        <v>68</v>
      </c>
      <c r="F110" s="64" t="s">
        <v>44</v>
      </c>
      <c r="G110" s="64">
        <v>4.75</v>
      </c>
      <c r="H110" s="94" t="s">
        <v>69</v>
      </c>
      <c r="I110" s="70">
        <v>33308503</v>
      </c>
      <c r="J110" s="67">
        <v>42620</v>
      </c>
      <c r="K110" s="67">
        <v>42801</v>
      </c>
      <c r="L110" s="67">
        <v>0</v>
      </c>
      <c r="M110" s="67">
        <v>0.54144000000000003</v>
      </c>
      <c r="N110" s="67">
        <v>83</v>
      </c>
      <c r="O110" s="67">
        <v>1.0890899999999999</v>
      </c>
      <c r="P110" s="67">
        <v>114.56</v>
      </c>
      <c r="Q110" s="67">
        <v>115.64909</v>
      </c>
      <c r="R110" s="67">
        <v>101.08217</v>
      </c>
      <c r="S110" s="67">
        <v>3.2707199999999998</v>
      </c>
      <c r="T110" s="67">
        <v>0.28000000000000003</v>
      </c>
      <c r="U110" s="67">
        <v>38520980078.450996</v>
      </c>
      <c r="V110" s="67">
        <v>4.78</v>
      </c>
      <c r="W110" s="97">
        <v>2.77</v>
      </c>
      <c r="X110" s="67">
        <v>3.06</v>
      </c>
      <c r="Y110" s="67">
        <v>3.05</v>
      </c>
      <c r="Z110" s="67">
        <v>9.76</v>
      </c>
      <c r="AA110" s="67">
        <v>11.25</v>
      </c>
    </row>
    <row r="111" spans="2:27">
      <c r="B111" s="64">
        <v>8</v>
      </c>
      <c r="C111" s="64">
        <v>42703</v>
      </c>
      <c r="D111" s="94" t="s">
        <v>70</v>
      </c>
      <c r="E111" s="94" t="s">
        <v>71</v>
      </c>
      <c r="F111" s="64" t="s">
        <v>44</v>
      </c>
      <c r="G111" s="64">
        <v>2</v>
      </c>
      <c r="H111" s="94" t="s">
        <v>69</v>
      </c>
      <c r="I111" s="70">
        <v>32153791</v>
      </c>
      <c r="J111" s="67">
        <v>42573</v>
      </c>
      <c r="K111" s="67">
        <v>42757</v>
      </c>
      <c r="L111" s="67">
        <v>0</v>
      </c>
      <c r="M111" s="67">
        <v>0.29348000000000002</v>
      </c>
      <c r="N111" s="67">
        <v>130</v>
      </c>
      <c r="O111" s="67">
        <v>0.70652000000000004</v>
      </c>
      <c r="P111" s="67">
        <v>105.67</v>
      </c>
      <c r="Q111" s="67">
        <v>106.37652</v>
      </c>
      <c r="R111" s="67">
        <v>100.70549</v>
      </c>
      <c r="S111" s="67">
        <v>3.6467399999999999</v>
      </c>
      <c r="T111" s="67">
        <v>0.43</v>
      </c>
      <c r="U111" s="67">
        <v>34204084473.069</v>
      </c>
      <c r="V111" s="67">
        <v>4.25</v>
      </c>
      <c r="W111" s="97">
        <v>2.46</v>
      </c>
      <c r="X111" s="67">
        <v>3.52</v>
      </c>
      <c r="Y111" s="67">
        <v>3.51</v>
      </c>
      <c r="Z111" s="67">
        <v>12.67</v>
      </c>
      <c r="AA111" s="67">
        <v>14.37</v>
      </c>
    </row>
    <row r="112" spans="2:27">
      <c r="B112" s="64">
        <v>8</v>
      </c>
      <c r="C112" s="64">
        <v>42703</v>
      </c>
      <c r="D112" s="94" t="s">
        <v>73</v>
      </c>
      <c r="E112" s="94" t="s">
        <v>74</v>
      </c>
      <c r="F112" s="64" t="s">
        <v>44</v>
      </c>
      <c r="G112" s="64">
        <v>3.75</v>
      </c>
      <c r="H112" s="94" t="s">
        <v>69</v>
      </c>
      <c r="I112" s="70">
        <v>24582138</v>
      </c>
      <c r="J112" s="67">
        <v>42620</v>
      </c>
      <c r="K112" s="67">
        <v>42801</v>
      </c>
      <c r="L112" s="67">
        <v>0</v>
      </c>
      <c r="M112" s="67">
        <v>0.54144000000000003</v>
      </c>
      <c r="N112" s="67">
        <v>83</v>
      </c>
      <c r="O112" s="67">
        <v>0.85980999999999996</v>
      </c>
      <c r="P112" s="67">
        <v>112.57</v>
      </c>
      <c r="Q112" s="67">
        <v>113.42981</v>
      </c>
      <c r="R112" s="67">
        <v>100.85548</v>
      </c>
      <c r="S112" s="67">
        <v>3.7707199999999998</v>
      </c>
      <c r="T112" s="67">
        <v>0.39</v>
      </c>
      <c r="U112" s="67">
        <v>27883471598.879002</v>
      </c>
      <c r="V112" s="67">
        <v>3.46</v>
      </c>
      <c r="W112" s="97">
        <v>2</v>
      </c>
      <c r="X112" s="67">
        <v>3.54</v>
      </c>
      <c r="Y112" s="67">
        <v>3.53</v>
      </c>
      <c r="Z112" s="67">
        <v>13.06</v>
      </c>
      <c r="AA112" s="67">
        <v>14.77</v>
      </c>
    </row>
    <row r="113" spans="2:27">
      <c r="B113" s="64">
        <v>8</v>
      </c>
      <c r="C113" s="64">
        <v>42703</v>
      </c>
      <c r="D113" s="94" t="s">
        <v>75</v>
      </c>
      <c r="E113" s="94" t="s">
        <v>76</v>
      </c>
      <c r="F113" s="64" t="s">
        <v>44</v>
      </c>
      <c r="G113" s="64">
        <v>1.5</v>
      </c>
      <c r="H113" s="94" t="s">
        <v>77</v>
      </c>
      <c r="I113" s="70">
        <v>32456055</v>
      </c>
      <c r="J113" s="67">
        <v>42573</v>
      </c>
      <c r="K113" s="67">
        <v>42757</v>
      </c>
      <c r="L113" s="67">
        <v>0</v>
      </c>
      <c r="M113" s="67">
        <v>0.29348000000000002</v>
      </c>
      <c r="N113" s="67">
        <v>130</v>
      </c>
      <c r="O113" s="67">
        <v>0.52988999999999997</v>
      </c>
      <c r="P113" s="67">
        <v>103.88</v>
      </c>
      <c r="Q113" s="67">
        <v>104.40989</v>
      </c>
      <c r="R113" s="67">
        <v>100.52931</v>
      </c>
      <c r="S113" s="67">
        <v>4.1467400000000003</v>
      </c>
      <c r="T113" s="67">
        <v>0.55000000000000004</v>
      </c>
      <c r="U113" s="67">
        <v>33887331747.179001</v>
      </c>
      <c r="V113" s="67">
        <v>4.21</v>
      </c>
      <c r="W113" s="97">
        <v>2.4300000000000002</v>
      </c>
      <c r="X113" s="67">
        <v>4.0199999999999996</v>
      </c>
      <c r="Y113" s="67">
        <v>4.01</v>
      </c>
      <c r="Z113" s="67">
        <v>16.5</v>
      </c>
      <c r="AA113" s="67">
        <v>18.399999999999999</v>
      </c>
    </row>
    <row r="114" spans="2:27">
      <c r="B114" s="64">
        <v>8</v>
      </c>
      <c r="C114" s="64">
        <v>42703</v>
      </c>
      <c r="D114" s="94">
        <v>999799</v>
      </c>
      <c r="E114" s="94" t="s">
        <v>79</v>
      </c>
      <c r="F114" s="64" t="s">
        <v>44</v>
      </c>
      <c r="G114" s="64">
        <v>8</v>
      </c>
      <c r="H114" s="94" t="s">
        <v>77</v>
      </c>
      <c r="I114" s="70">
        <v>24072000</v>
      </c>
      <c r="J114" s="67">
        <v>42528</v>
      </c>
      <c r="K114" s="67">
        <v>42711</v>
      </c>
      <c r="L114" s="67">
        <v>1</v>
      </c>
      <c r="M114" s="67">
        <v>4.3720000000000002E-2</v>
      </c>
      <c r="N114" s="67">
        <v>-8</v>
      </c>
      <c r="O114" s="67">
        <v>-0.17485999999999999</v>
      </c>
      <c r="P114" s="67">
        <v>133.46</v>
      </c>
      <c r="Q114" s="67">
        <v>133.28514000000001</v>
      </c>
      <c r="R114" s="67">
        <v>99.828689999999995</v>
      </c>
      <c r="S114" s="67">
        <v>4.5218600000000002</v>
      </c>
      <c r="T114" s="67">
        <v>0.51</v>
      </c>
      <c r="U114" s="67">
        <v>32084398085.245998</v>
      </c>
      <c r="V114" s="67">
        <v>3.98</v>
      </c>
      <c r="W114" s="97">
        <v>2.2999999999999998</v>
      </c>
      <c r="X114" s="67">
        <v>3.99</v>
      </c>
      <c r="Y114" s="67">
        <v>3.98</v>
      </c>
      <c r="Z114" s="67">
        <v>17.12</v>
      </c>
      <c r="AA114" s="67">
        <v>19.02</v>
      </c>
    </row>
    <row r="115" spans="2:27">
      <c r="B115" s="64">
        <v>8</v>
      </c>
      <c r="C115" s="64">
        <v>42703</v>
      </c>
      <c r="D115" s="94" t="s">
        <v>80</v>
      </c>
      <c r="E115" s="94" t="s">
        <v>81</v>
      </c>
      <c r="F115" s="64" t="s">
        <v>44</v>
      </c>
      <c r="G115" s="64">
        <v>3.75</v>
      </c>
      <c r="H115" s="94" t="s">
        <v>77</v>
      </c>
      <c r="I115" s="70">
        <v>28384784</v>
      </c>
      <c r="J115" s="67">
        <v>42620</v>
      </c>
      <c r="K115" s="67">
        <v>42801</v>
      </c>
      <c r="L115" s="67">
        <v>0</v>
      </c>
      <c r="M115" s="67">
        <v>0.54144000000000003</v>
      </c>
      <c r="N115" s="67">
        <v>83</v>
      </c>
      <c r="O115" s="67">
        <v>0.85980999999999996</v>
      </c>
      <c r="P115" s="67">
        <v>114.89</v>
      </c>
      <c r="Q115" s="67">
        <v>115.74981</v>
      </c>
      <c r="R115" s="67">
        <v>100.85548</v>
      </c>
      <c r="S115" s="67">
        <v>4.7707199999999998</v>
      </c>
      <c r="T115" s="67">
        <v>0.57999999999999996</v>
      </c>
      <c r="U115" s="67">
        <v>32855332592.296001</v>
      </c>
      <c r="V115" s="67">
        <v>4.08</v>
      </c>
      <c r="W115" s="97">
        <v>2.36</v>
      </c>
      <c r="X115" s="67">
        <v>4.41</v>
      </c>
      <c r="Y115" s="67">
        <v>4.4000000000000004</v>
      </c>
      <c r="Z115" s="67">
        <v>20.46</v>
      </c>
      <c r="AA115" s="67">
        <v>22.53</v>
      </c>
    </row>
    <row r="116" spans="2:27">
      <c r="B116" s="64">
        <v>8</v>
      </c>
      <c r="C116" s="64">
        <v>42703</v>
      </c>
      <c r="D116" s="94" t="s">
        <v>83</v>
      </c>
      <c r="E116" s="94" t="s">
        <v>84</v>
      </c>
      <c r="F116" s="64" t="s">
        <v>44</v>
      </c>
      <c r="G116" s="64">
        <v>4</v>
      </c>
      <c r="H116" s="94" t="s">
        <v>85</v>
      </c>
      <c r="I116" s="70">
        <v>37947588</v>
      </c>
      <c r="J116" s="67">
        <v>42620</v>
      </c>
      <c r="K116" s="67">
        <v>42801</v>
      </c>
      <c r="L116" s="67">
        <v>0</v>
      </c>
      <c r="M116" s="67">
        <v>0.54144000000000003</v>
      </c>
      <c r="N116" s="67">
        <v>83</v>
      </c>
      <c r="O116" s="67">
        <v>0.91713</v>
      </c>
      <c r="P116" s="67">
        <v>117.41</v>
      </c>
      <c r="Q116" s="67">
        <v>118.32713</v>
      </c>
      <c r="R116" s="67">
        <v>100.91221</v>
      </c>
      <c r="S116" s="67">
        <v>5.2707199999999998</v>
      </c>
      <c r="T116" s="67">
        <v>0.64</v>
      </c>
      <c r="U116" s="67">
        <v>44902290673.452003</v>
      </c>
      <c r="V116" s="67">
        <v>5.58</v>
      </c>
      <c r="W116" s="97">
        <v>3.23</v>
      </c>
      <c r="X116" s="67">
        <v>4.8099999999999996</v>
      </c>
      <c r="Y116" s="67">
        <v>4.8</v>
      </c>
      <c r="Z116" s="67">
        <v>24.55</v>
      </c>
      <c r="AA116" s="67">
        <v>26.78</v>
      </c>
    </row>
    <row r="117" spans="2:27">
      <c r="B117" s="64">
        <v>8</v>
      </c>
      <c r="C117" s="64">
        <v>42703</v>
      </c>
      <c r="D117" s="94" t="s">
        <v>87</v>
      </c>
      <c r="E117" s="94" t="s">
        <v>88</v>
      </c>
      <c r="F117" s="64" t="s">
        <v>44</v>
      </c>
      <c r="G117" s="64">
        <v>0.5</v>
      </c>
      <c r="H117" s="94" t="s">
        <v>85</v>
      </c>
      <c r="I117" s="70">
        <v>11220561</v>
      </c>
      <c r="J117" s="67">
        <v>42585</v>
      </c>
      <c r="K117" s="67">
        <v>42757</v>
      </c>
      <c r="L117" s="67">
        <v>0</v>
      </c>
      <c r="M117" s="67">
        <v>0.29348000000000002</v>
      </c>
      <c r="N117" s="67">
        <v>118</v>
      </c>
      <c r="O117" s="67">
        <v>0.16033</v>
      </c>
      <c r="P117" s="67">
        <v>98.29</v>
      </c>
      <c r="Q117" s="67">
        <v>98.450329999999994</v>
      </c>
      <c r="R117" s="67">
        <v>100.16027</v>
      </c>
      <c r="S117" s="67">
        <v>5.6467400000000003</v>
      </c>
      <c r="T117" s="67">
        <v>0.81</v>
      </c>
      <c r="U117" s="67">
        <v>11046678893.285999</v>
      </c>
      <c r="V117" s="67">
        <v>1.37</v>
      </c>
      <c r="W117" s="97">
        <v>0.79</v>
      </c>
      <c r="X117" s="67">
        <v>5.57</v>
      </c>
      <c r="Y117" s="67">
        <v>5.54</v>
      </c>
      <c r="Z117" s="67">
        <v>31.28</v>
      </c>
      <c r="AA117" s="67">
        <v>33.78</v>
      </c>
    </row>
    <row r="118" spans="2:27">
      <c r="B118" s="64">
        <v>8</v>
      </c>
      <c r="C118" s="64">
        <v>42703</v>
      </c>
      <c r="D118" s="94" t="s">
        <v>89</v>
      </c>
      <c r="E118" s="94" t="s">
        <v>90</v>
      </c>
      <c r="F118" s="64" t="s">
        <v>44</v>
      </c>
      <c r="G118" s="64">
        <v>1.75</v>
      </c>
      <c r="H118" s="94" t="s">
        <v>85</v>
      </c>
      <c r="I118" s="70">
        <v>29050714</v>
      </c>
      <c r="J118" s="67">
        <v>42620</v>
      </c>
      <c r="K118" s="67">
        <v>42801</v>
      </c>
      <c r="L118" s="67">
        <v>0</v>
      </c>
      <c r="M118" s="67">
        <v>0.54144000000000003</v>
      </c>
      <c r="N118" s="67">
        <v>83</v>
      </c>
      <c r="O118" s="67">
        <v>0.40123999999999999</v>
      </c>
      <c r="P118" s="67">
        <v>105.5</v>
      </c>
      <c r="Q118" s="67">
        <v>105.90124</v>
      </c>
      <c r="R118" s="67">
        <v>100.4003</v>
      </c>
      <c r="S118" s="67">
        <v>5.7707199999999998</v>
      </c>
      <c r="T118" s="67">
        <v>0.77</v>
      </c>
      <c r="U118" s="67">
        <v>30765067253.66</v>
      </c>
      <c r="V118" s="67">
        <v>3.82</v>
      </c>
      <c r="W118" s="97">
        <v>2.21</v>
      </c>
      <c r="X118" s="67">
        <v>5.5</v>
      </c>
      <c r="Y118" s="67">
        <v>5.48</v>
      </c>
      <c r="Z118" s="67">
        <v>31.23</v>
      </c>
      <c r="AA118" s="67">
        <v>33.72</v>
      </c>
    </row>
    <row r="119" spans="2:27">
      <c r="B119" s="64">
        <v>8</v>
      </c>
      <c r="C119" s="64">
        <v>42703</v>
      </c>
      <c r="D119" s="94" t="s">
        <v>92</v>
      </c>
      <c r="E119" s="94" t="s">
        <v>93</v>
      </c>
      <c r="F119" s="64" t="s">
        <v>44</v>
      </c>
      <c r="G119" s="64">
        <v>2.25</v>
      </c>
      <c r="H119" s="94" t="s">
        <v>94</v>
      </c>
      <c r="I119" s="70">
        <v>27477141</v>
      </c>
      <c r="J119" s="67">
        <v>42620</v>
      </c>
      <c r="K119" s="67">
        <v>42801</v>
      </c>
      <c r="L119" s="67">
        <v>0</v>
      </c>
      <c r="M119" s="67">
        <v>0.54144000000000003</v>
      </c>
      <c r="N119" s="67">
        <v>83</v>
      </c>
      <c r="O119" s="67">
        <v>0.51588000000000001</v>
      </c>
      <c r="P119" s="67">
        <v>108.73</v>
      </c>
      <c r="Q119" s="67">
        <v>109.24588</v>
      </c>
      <c r="R119" s="67">
        <v>100.51432</v>
      </c>
      <c r="S119" s="67">
        <v>6.7707199999999998</v>
      </c>
      <c r="T119" s="67">
        <v>0.92</v>
      </c>
      <c r="U119" s="67">
        <v>30017645577.304001</v>
      </c>
      <c r="V119" s="67">
        <v>3.73</v>
      </c>
      <c r="W119" s="97">
        <v>2.16</v>
      </c>
      <c r="X119" s="67">
        <v>6.31</v>
      </c>
      <c r="Y119" s="67">
        <v>6.28</v>
      </c>
      <c r="Z119" s="67">
        <v>41.7</v>
      </c>
      <c r="AA119" s="67">
        <v>44.45</v>
      </c>
    </row>
    <row r="120" spans="2:27">
      <c r="B120" s="64">
        <v>8</v>
      </c>
      <c r="C120" s="64">
        <v>42703</v>
      </c>
      <c r="D120" s="94" t="s">
        <v>95</v>
      </c>
      <c r="E120" s="94" t="s">
        <v>96</v>
      </c>
      <c r="F120" s="64" t="s">
        <v>44</v>
      </c>
      <c r="G120" s="64">
        <v>2.75</v>
      </c>
      <c r="H120" s="94" t="s">
        <v>97</v>
      </c>
      <c r="I120" s="70">
        <v>26915016</v>
      </c>
      <c r="J120" s="67">
        <v>42620</v>
      </c>
      <c r="K120" s="67">
        <v>42801</v>
      </c>
      <c r="L120" s="67">
        <v>0</v>
      </c>
      <c r="M120" s="67">
        <v>0.54144000000000003</v>
      </c>
      <c r="N120" s="67">
        <v>83</v>
      </c>
      <c r="O120" s="67">
        <v>0.63051999999999997</v>
      </c>
      <c r="P120" s="67">
        <v>112.36</v>
      </c>
      <c r="Q120" s="67">
        <v>112.99052</v>
      </c>
      <c r="R120" s="67">
        <v>100.62819</v>
      </c>
      <c r="S120" s="67">
        <v>7.7707199999999998</v>
      </c>
      <c r="T120" s="67">
        <v>1.0900000000000001</v>
      </c>
      <c r="U120" s="67">
        <v>30411417845.057999</v>
      </c>
      <c r="V120" s="67">
        <v>3.78</v>
      </c>
      <c r="W120" s="97">
        <v>2.1800000000000002</v>
      </c>
      <c r="X120" s="67">
        <v>7.06</v>
      </c>
      <c r="Y120" s="67">
        <v>7.02</v>
      </c>
      <c r="Z120" s="67">
        <v>53.04</v>
      </c>
      <c r="AA120" s="67">
        <v>55.96</v>
      </c>
    </row>
    <row r="121" spans="2:27">
      <c r="B121" s="64">
        <v>8</v>
      </c>
      <c r="C121" s="64">
        <v>42703</v>
      </c>
      <c r="D121" s="94">
        <v>3088069</v>
      </c>
      <c r="E121" s="94" t="s">
        <v>99</v>
      </c>
      <c r="F121" s="64" t="s">
        <v>44</v>
      </c>
      <c r="G121" s="64">
        <v>5</v>
      </c>
      <c r="H121" s="94" t="s">
        <v>100</v>
      </c>
      <c r="I121" s="70">
        <v>35076458</v>
      </c>
      <c r="J121" s="67">
        <v>42620</v>
      </c>
      <c r="K121" s="67">
        <v>42801</v>
      </c>
      <c r="L121" s="67">
        <v>0</v>
      </c>
      <c r="M121" s="67">
        <v>0.54144000000000003</v>
      </c>
      <c r="N121" s="67">
        <v>83</v>
      </c>
      <c r="O121" s="67">
        <v>1.1464099999999999</v>
      </c>
      <c r="P121" s="67">
        <v>130.22999999999999</v>
      </c>
      <c r="Q121" s="67">
        <v>131.37640999999999</v>
      </c>
      <c r="R121" s="67">
        <v>101.13875</v>
      </c>
      <c r="S121" s="67">
        <v>8.2707200000000007</v>
      </c>
      <c r="T121" s="67">
        <v>1.1599999999999999</v>
      </c>
      <c r="U121" s="67">
        <v>46082190868.593002</v>
      </c>
      <c r="V121" s="67">
        <v>5.72</v>
      </c>
      <c r="W121" s="97">
        <v>3.31</v>
      </c>
      <c r="X121" s="67">
        <v>7.02</v>
      </c>
      <c r="Y121" s="67">
        <v>6.98</v>
      </c>
      <c r="Z121" s="67">
        <v>54.62</v>
      </c>
      <c r="AA121" s="67">
        <v>57.46</v>
      </c>
    </row>
    <row r="122" spans="2:27">
      <c r="B122" s="64">
        <v>8</v>
      </c>
      <c r="C122" s="64">
        <v>42703</v>
      </c>
      <c r="D122" s="94" t="s">
        <v>102</v>
      </c>
      <c r="E122" s="94" t="s">
        <v>103</v>
      </c>
      <c r="F122" s="64" t="s">
        <v>44</v>
      </c>
      <c r="G122" s="64">
        <v>2</v>
      </c>
      <c r="H122" s="94" t="s">
        <v>100</v>
      </c>
      <c r="I122" s="70">
        <v>25443304</v>
      </c>
      <c r="J122" s="67">
        <v>42620</v>
      </c>
      <c r="K122" s="67">
        <v>42801</v>
      </c>
      <c r="L122" s="67">
        <v>0</v>
      </c>
      <c r="M122" s="67">
        <v>0.54144000000000003</v>
      </c>
      <c r="N122" s="67">
        <v>83</v>
      </c>
      <c r="O122" s="67">
        <v>0.45856000000000002</v>
      </c>
      <c r="P122" s="67">
        <v>106.36</v>
      </c>
      <c r="Q122" s="67">
        <v>106.81856000000001</v>
      </c>
      <c r="R122" s="67">
        <v>100.45733</v>
      </c>
      <c r="S122" s="67">
        <v>8.7707200000000007</v>
      </c>
      <c r="T122" s="67">
        <v>1.23</v>
      </c>
      <c r="U122" s="67">
        <v>27178171848.875</v>
      </c>
      <c r="V122" s="67">
        <v>3.37</v>
      </c>
      <c r="W122" s="97">
        <v>1.95</v>
      </c>
      <c r="X122" s="67">
        <v>8.08</v>
      </c>
      <c r="Y122" s="67">
        <v>8.0299999999999994</v>
      </c>
      <c r="Z122" s="67">
        <v>68.87</v>
      </c>
      <c r="AA122" s="67">
        <v>72.02</v>
      </c>
    </row>
    <row r="123" spans="2:27">
      <c r="B123" s="64">
        <v>8</v>
      </c>
      <c r="C123" s="64">
        <v>42703</v>
      </c>
      <c r="D123" s="94" t="s">
        <v>104</v>
      </c>
      <c r="E123" s="94" t="s">
        <v>105</v>
      </c>
      <c r="F123" s="64" t="s">
        <v>44</v>
      </c>
      <c r="G123" s="64">
        <v>1.5</v>
      </c>
      <c r="H123" s="94" t="s">
        <v>106</v>
      </c>
      <c r="I123" s="70">
        <v>19453285</v>
      </c>
      <c r="J123" s="67">
        <v>42573</v>
      </c>
      <c r="K123" s="67">
        <v>42757</v>
      </c>
      <c r="L123" s="67">
        <v>0</v>
      </c>
      <c r="M123" s="67">
        <v>0.29348000000000002</v>
      </c>
      <c r="N123" s="67">
        <v>130</v>
      </c>
      <c r="O123" s="67">
        <v>0.52988999999999997</v>
      </c>
      <c r="P123" s="67">
        <v>101.2</v>
      </c>
      <c r="Q123" s="67">
        <v>101.72989</v>
      </c>
      <c r="R123" s="67">
        <v>100.52931</v>
      </c>
      <c r="S123" s="67">
        <v>9.6467399999999994</v>
      </c>
      <c r="T123" s="67">
        <v>1.37</v>
      </c>
      <c r="U123" s="67">
        <v>19789805685.625</v>
      </c>
      <c r="V123" s="67">
        <v>2.46</v>
      </c>
      <c r="W123" s="97">
        <v>1.42</v>
      </c>
      <c r="X123" s="67">
        <v>8.98</v>
      </c>
      <c r="Y123" s="67">
        <v>8.91</v>
      </c>
      <c r="Z123" s="67">
        <v>84.52</v>
      </c>
      <c r="AA123" s="67">
        <v>87.8</v>
      </c>
    </row>
    <row r="124" spans="2:27">
      <c r="B124" s="64">
        <v>8</v>
      </c>
      <c r="C124" s="64">
        <v>42703</v>
      </c>
      <c r="D124" s="94" t="s">
        <v>108</v>
      </c>
      <c r="E124" s="94" t="s">
        <v>109</v>
      </c>
      <c r="F124" s="64" t="s">
        <v>44</v>
      </c>
      <c r="G124" s="64">
        <v>4.25</v>
      </c>
      <c r="H124" s="94" t="s">
        <v>110</v>
      </c>
      <c r="I124" s="70">
        <v>31004407</v>
      </c>
      <c r="J124" s="67">
        <v>42528</v>
      </c>
      <c r="K124" s="67">
        <v>42711</v>
      </c>
      <c r="L124" s="67">
        <v>1</v>
      </c>
      <c r="M124" s="67">
        <v>4.3720000000000002E-2</v>
      </c>
      <c r="N124" s="67">
        <v>-8</v>
      </c>
      <c r="O124" s="67">
        <v>-9.2899999999999996E-2</v>
      </c>
      <c r="P124" s="67">
        <v>127.98</v>
      </c>
      <c r="Q124" s="67">
        <v>127.8871</v>
      </c>
      <c r="R124" s="67">
        <v>99.908119999999997</v>
      </c>
      <c r="S124" s="67">
        <v>11.02186</v>
      </c>
      <c r="T124" s="67">
        <v>1.49</v>
      </c>
      <c r="U124" s="67">
        <v>39650638170.458</v>
      </c>
      <c r="V124" s="67">
        <v>4.92</v>
      </c>
      <c r="W124" s="97">
        <v>2.85</v>
      </c>
      <c r="X124" s="67">
        <v>9.2100000000000009</v>
      </c>
      <c r="Y124" s="67">
        <v>9.14</v>
      </c>
      <c r="Z124" s="67">
        <v>94.67</v>
      </c>
      <c r="AA124" s="67">
        <v>97.81</v>
      </c>
    </row>
    <row r="125" spans="2:27">
      <c r="B125" s="64">
        <v>8</v>
      </c>
      <c r="C125" s="64">
        <v>42703</v>
      </c>
      <c r="D125" s="94">
        <v>240419</v>
      </c>
      <c r="E125" s="94" t="s">
        <v>111</v>
      </c>
      <c r="F125" s="64" t="s">
        <v>44</v>
      </c>
      <c r="G125" s="64">
        <v>6</v>
      </c>
      <c r="H125" s="94">
        <v>2028</v>
      </c>
      <c r="I125" s="70">
        <v>19027662</v>
      </c>
      <c r="J125" s="67">
        <v>42528</v>
      </c>
      <c r="K125" s="67">
        <v>42711</v>
      </c>
      <c r="L125" s="67">
        <v>1</v>
      </c>
      <c r="M125" s="67">
        <v>4.3720000000000002E-2</v>
      </c>
      <c r="N125" s="67">
        <v>-8</v>
      </c>
      <c r="O125" s="67">
        <v>-0.13114999999999999</v>
      </c>
      <c r="P125" s="67">
        <v>149.25</v>
      </c>
      <c r="Q125" s="67">
        <v>149.11885000000001</v>
      </c>
      <c r="R125" s="67">
        <v>99.870859999999993</v>
      </c>
      <c r="S125" s="67">
        <v>12.02186</v>
      </c>
      <c r="T125" s="67">
        <v>1.51</v>
      </c>
      <c r="U125" s="67">
        <v>28373831224.18</v>
      </c>
      <c r="V125" s="67">
        <v>3.52</v>
      </c>
      <c r="W125" s="97">
        <v>2.04</v>
      </c>
      <c r="X125" s="67">
        <v>9.41</v>
      </c>
      <c r="Y125" s="67">
        <v>9.34</v>
      </c>
      <c r="Z125" s="67">
        <v>102.52</v>
      </c>
      <c r="AA125" s="67">
        <v>105.63</v>
      </c>
    </row>
    <row r="126" spans="2:27">
      <c r="B126" s="64">
        <v>8</v>
      </c>
      <c r="C126" s="64">
        <v>42703</v>
      </c>
      <c r="D126" s="94" t="s">
        <v>112</v>
      </c>
      <c r="E126" s="94" t="s">
        <v>113</v>
      </c>
      <c r="F126" s="64" t="s">
        <v>44</v>
      </c>
      <c r="G126" s="64">
        <v>4.75</v>
      </c>
      <c r="H126" s="94" t="s">
        <v>114</v>
      </c>
      <c r="I126" s="70">
        <v>33640504</v>
      </c>
      <c r="J126" s="67">
        <v>42528</v>
      </c>
      <c r="K126" s="67">
        <v>42711</v>
      </c>
      <c r="L126" s="67">
        <v>1</v>
      </c>
      <c r="M126" s="67">
        <v>4.3720000000000002E-2</v>
      </c>
      <c r="N126" s="67">
        <v>-8</v>
      </c>
      <c r="O126" s="67">
        <v>-0.10383000000000001</v>
      </c>
      <c r="P126" s="67">
        <v>138.24</v>
      </c>
      <c r="Q126" s="67">
        <v>138.13616999999999</v>
      </c>
      <c r="R126" s="67">
        <v>99.897440000000003</v>
      </c>
      <c r="S126" s="67">
        <v>14.02186</v>
      </c>
      <c r="T126" s="67">
        <v>1.68</v>
      </c>
      <c r="U126" s="67">
        <v>46469705430.364998</v>
      </c>
      <c r="V126" s="67">
        <v>5.77</v>
      </c>
      <c r="W126" s="97">
        <v>3.34</v>
      </c>
      <c r="X126" s="67">
        <v>11.02</v>
      </c>
      <c r="Y126" s="67">
        <v>10.93</v>
      </c>
      <c r="Z126" s="67">
        <v>140.49</v>
      </c>
      <c r="AA126" s="67">
        <v>143.58000000000001</v>
      </c>
    </row>
    <row r="127" spans="2:27">
      <c r="B127" s="64">
        <v>9</v>
      </c>
      <c r="C127" s="64">
        <v>42703</v>
      </c>
      <c r="D127" s="94" t="s">
        <v>42</v>
      </c>
      <c r="E127" s="94" t="s">
        <v>43</v>
      </c>
      <c r="F127" s="64" t="s">
        <v>44</v>
      </c>
      <c r="G127" s="64">
        <v>1.75</v>
      </c>
      <c r="H127" s="94" t="s">
        <v>45</v>
      </c>
      <c r="I127" s="70">
        <v>28897156</v>
      </c>
      <c r="J127" s="67">
        <v>42573</v>
      </c>
      <c r="K127" s="67">
        <v>42757</v>
      </c>
      <c r="L127" s="67">
        <v>0</v>
      </c>
      <c r="M127" s="67">
        <v>0.29348000000000002</v>
      </c>
      <c r="N127" s="67">
        <v>130</v>
      </c>
      <c r="O127" s="67">
        <v>0.61821000000000004</v>
      </c>
      <c r="P127" s="67">
        <v>100.25</v>
      </c>
      <c r="Q127" s="67">
        <v>100.86821</v>
      </c>
      <c r="R127" s="67">
        <v>100.61742</v>
      </c>
      <c r="S127" s="67">
        <v>0.14674000000000001</v>
      </c>
      <c r="T127" s="67">
        <v>0.05</v>
      </c>
      <c r="U127" s="67">
        <v>29148042992.988998</v>
      </c>
      <c r="V127" s="67">
        <v>3.11</v>
      </c>
      <c r="W127" s="97">
        <v>2.09</v>
      </c>
      <c r="X127" s="67">
        <v>0.15</v>
      </c>
      <c r="Y127" s="67">
        <v>0.15</v>
      </c>
      <c r="Z127" s="67">
        <v>0.02</v>
      </c>
      <c r="AA127" s="67">
        <v>0.04</v>
      </c>
    </row>
    <row r="128" spans="2:27">
      <c r="B128" s="64">
        <v>9</v>
      </c>
      <c r="C128" s="64">
        <v>42703</v>
      </c>
      <c r="D128" s="94">
        <v>893114</v>
      </c>
      <c r="E128" s="94" t="s">
        <v>47</v>
      </c>
      <c r="F128" s="64" t="s">
        <v>44</v>
      </c>
      <c r="G128" s="64">
        <v>8.75</v>
      </c>
      <c r="H128" s="94" t="s">
        <v>45</v>
      </c>
      <c r="I128" s="70">
        <v>11144000</v>
      </c>
      <c r="J128" s="67">
        <v>42607</v>
      </c>
      <c r="K128" s="67">
        <v>42791</v>
      </c>
      <c r="L128" s="67">
        <v>0</v>
      </c>
      <c r="M128" s="67">
        <v>0.47826000000000002</v>
      </c>
      <c r="N128" s="67">
        <v>96</v>
      </c>
      <c r="O128" s="67">
        <v>2.28261</v>
      </c>
      <c r="P128" s="67">
        <v>106.51</v>
      </c>
      <c r="Q128" s="67">
        <v>108.79261</v>
      </c>
      <c r="R128" s="67">
        <v>102.25923</v>
      </c>
      <c r="S128" s="67">
        <v>0.73912999999999995</v>
      </c>
      <c r="T128" s="67">
        <v>-0.05</v>
      </c>
      <c r="U128" s="67">
        <v>12123848313.042999</v>
      </c>
      <c r="V128" s="67">
        <v>1.29</v>
      </c>
      <c r="W128" s="97">
        <v>0.87</v>
      </c>
      <c r="X128" s="67">
        <v>0.72</v>
      </c>
      <c r="Y128" s="67">
        <v>0.72</v>
      </c>
      <c r="Z128" s="67">
        <v>0.53</v>
      </c>
      <c r="AA128" s="67">
        <v>0.89</v>
      </c>
    </row>
    <row r="129" spans="2:27">
      <c r="B129" s="64">
        <v>9</v>
      </c>
      <c r="C129" s="64">
        <v>42703</v>
      </c>
      <c r="D129" s="94" t="s">
        <v>48</v>
      </c>
      <c r="E129" s="94" t="s">
        <v>49</v>
      </c>
      <c r="F129" s="64" t="s">
        <v>44</v>
      </c>
      <c r="G129" s="64">
        <v>1</v>
      </c>
      <c r="H129" s="94" t="s">
        <v>45</v>
      </c>
      <c r="I129" s="70">
        <v>32031136</v>
      </c>
      <c r="J129" s="67">
        <v>42620</v>
      </c>
      <c r="K129" s="67">
        <v>42801</v>
      </c>
      <c r="L129" s="67">
        <v>0</v>
      </c>
      <c r="M129" s="67">
        <v>0.54144000000000003</v>
      </c>
      <c r="N129" s="67">
        <v>83</v>
      </c>
      <c r="O129" s="67">
        <v>0.22928000000000001</v>
      </c>
      <c r="P129" s="67">
        <v>100.73</v>
      </c>
      <c r="Q129" s="67">
        <v>100.95928000000001</v>
      </c>
      <c r="R129" s="67">
        <v>100.22897</v>
      </c>
      <c r="S129" s="67">
        <v>0.77071999999999996</v>
      </c>
      <c r="T129" s="67">
        <v>0.05</v>
      </c>
      <c r="U129" s="67">
        <v>32338404847.716999</v>
      </c>
      <c r="V129" s="67">
        <v>3.45</v>
      </c>
      <c r="W129" s="97">
        <v>2.3199999999999998</v>
      </c>
      <c r="X129" s="67">
        <v>0.77</v>
      </c>
      <c r="Y129" s="67">
        <v>0.77</v>
      </c>
      <c r="Z129" s="67">
        <v>0.59</v>
      </c>
      <c r="AA129" s="67">
        <v>0.98</v>
      </c>
    </row>
    <row r="130" spans="2:27">
      <c r="B130" s="64">
        <v>9</v>
      </c>
      <c r="C130" s="64">
        <v>42703</v>
      </c>
      <c r="D130" s="94" t="s">
        <v>52</v>
      </c>
      <c r="E130" s="94" t="s">
        <v>53</v>
      </c>
      <c r="F130" s="64" t="s">
        <v>44</v>
      </c>
      <c r="G130" s="64">
        <v>5</v>
      </c>
      <c r="H130" s="94" t="s">
        <v>54</v>
      </c>
      <c r="I130" s="70">
        <v>35237108</v>
      </c>
      <c r="J130" s="67">
        <v>42620</v>
      </c>
      <c r="K130" s="67">
        <v>42801</v>
      </c>
      <c r="L130" s="67">
        <v>0</v>
      </c>
      <c r="M130" s="67">
        <v>0.54144000000000003</v>
      </c>
      <c r="N130" s="67">
        <v>83</v>
      </c>
      <c r="O130" s="67">
        <v>1.1464099999999999</v>
      </c>
      <c r="P130" s="67">
        <v>106.27</v>
      </c>
      <c r="Q130" s="67">
        <v>107.41641</v>
      </c>
      <c r="R130" s="67">
        <v>101.13875</v>
      </c>
      <c r="S130" s="67">
        <v>1.2707200000000001</v>
      </c>
      <c r="T130" s="67">
        <v>0.06</v>
      </c>
      <c r="U130" s="67">
        <v>37850435992.594002</v>
      </c>
      <c r="V130" s="67">
        <v>4.03</v>
      </c>
      <c r="W130" s="97">
        <v>2.72</v>
      </c>
      <c r="X130" s="67">
        <v>1.24</v>
      </c>
      <c r="Y130" s="67">
        <v>1.24</v>
      </c>
      <c r="Z130" s="67">
        <v>1.56</v>
      </c>
      <c r="AA130" s="67">
        <v>2.17</v>
      </c>
    </row>
    <row r="131" spans="2:27">
      <c r="B131" s="64">
        <v>9</v>
      </c>
      <c r="C131" s="64">
        <v>42703</v>
      </c>
      <c r="D131" s="94" t="s">
        <v>55</v>
      </c>
      <c r="E131" s="94" t="s">
        <v>56</v>
      </c>
      <c r="F131" s="64" t="s">
        <v>44</v>
      </c>
      <c r="G131" s="64">
        <v>1.25</v>
      </c>
      <c r="H131" s="94" t="s">
        <v>54</v>
      </c>
      <c r="I131" s="70">
        <v>34843352</v>
      </c>
      <c r="J131" s="67">
        <v>42573</v>
      </c>
      <c r="K131" s="67">
        <v>42757</v>
      </c>
      <c r="L131" s="67">
        <v>0</v>
      </c>
      <c r="M131" s="67">
        <v>0.29348000000000002</v>
      </c>
      <c r="N131" s="67">
        <v>130</v>
      </c>
      <c r="O131" s="67">
        <v>0.44157999999999997</v>
      </c>
      <c r="P131" s="67">
        <v>101.91</v>
      </c>
      <c r="Q131" s="67">
        <v>102.35158</v>
      </c>
      <c r="R131" s="67">
        <v>100.44117</v>
      </c>
      <c r="S131" s="67">
        <v>1.6467400000000001</v>
      </c>
      <c r="T131" s="67">
        <v>0.09</v>
      </c>
      <c r="U131" s="67">
        <v>35662719933.526001</v>
      </c>
      <c r="V131" s="67">
        <v>3.8</v>
      </c>
      <c r="W131" s="97">
        <v>2.56</v>
      </c>
      <c r="X131" s="67">
        <v>1.63</v>
      </c>
      <c r="Y131" s="67">
        <v>1.63</v>
      </c>
      <c r="Z131" s="67">
        <v>2.67</v>
      </c>
      <c r="AA131" s="67">
        <v>3.48</v>
      </c>
    </row>
    <row r="132" spans="2:27">
      <c r="B132" s="64">
        <v>9</v>
      </c>
      <c r="C132" s="64">
        <v>42703</v>
      </c>
      <c r="D132" s="94" t="s">
        <v>58</v>
      </c>
      <c r="E132" s="94" t="s">
        <v>59</v>
      </c>
      <c r="F132" s="64" t="s">
        <v>44</v>
      </c>
      <c r="G132" s="64">
        <v>4.5</v>
      </c>
      <c r="H132" s="94" t="s">
        <v>60</v>
      </c>
      <c r="I132" s="70">
        <v>36350428</v>
      </c>
      <c r="J132" s="67">
        <v>42620</v>
      </c>
      <c r="K132" s="67">
        <v>42801</v>
      </c>
      <c r="L132" s="67">
        <v>0</v>
      </c>
      <c r="M132" s="67">
        <v>0.54144000000000003</v>
      </c>
      <c r="N132" s="67">
        <v>83</v>
      </c>
      <c r="O132" s="67">
        <v>1.0317700000000001</v>
      </c>
      <c r="P132" s="67">
        <v>109.99</v>
      </c>
      <c r="Q132" s="67">
        <v>111.02177</v>
      </c>
      <c r="R132" s="67">
        <v>101.02555</v>
      </c>
      <c r="S132" s="67">
        <v>2.2707199999999998</v>
      </c>
      <c r="T132" s="67">
        <v>0.09</v>
      </c>
      <c r="U132" s="67">
        <v>40356887825.100998</v>
      </c>
      <c r="V132" s="67">
        <v>4.3</v>
      </c>
      <c r="W132" s="97">
        <v>2.9</v>
      </c>
      <c r="X132" s="67">
        <v>2.17</v>
      </c>
      <c r="Y132" s="67">
        <v>2.17</v>
      </c>
      <c r="Z132" s="67">
        <v>4.8499999999999996</v>
      </c>
      <c r="AA132" s="67">
        <v>5.93</v>
      </c>
    </row>
    <row r="133" spans="2:27">
      <c r="B133" s="64">
        <v>9</v>
      </c>
      <c r="C133" s="64">
        <v>42703</v>
      </c>
      <c r="D133" s="94" t="s">
        <v>61</v>
      </c>
      <c r="E133" s="94" t="s">
        <v>62</v>
      </c>
      <c r="F133" s="64" t="s">
        <v>44</v>
      </c>
      <c r="G133" s="64">
        <v>1.75</v>
      </c>
      <c r="H133" s="94" t="s">
        <v>60</v>
      </c>
      <c r="I133" s="70">
        <v>30538427</v>
      </c>
      <c r="J133" s="67">
        <v>42573</v>
      </c>
      <c r="K133" s="67">
        <v>42757</v>
      </c>
      <c r="L133" s="67">
        <v>0</v>
      </c>
      <c r="M133" s="67">
        <v>0.29348000000000002</v>
      </c>
      <c r="N133" s="67">
        <v>130</v>
      </c>
      <c r="O133" s="67">
        <v>0.61821000000000004</v>
      </c>
      <c r="P133" s="67">
        <v>104.12</v>
      </c>
      <c r="Q133" s="67">
        <v>104.73821</v>
      </c>
      <c r="R133" s="67">
        <v>100.61742</v>
      </c>
      <c r="S133" s="67">
        <v>2.6467399999999999</v>
      </c>
      <c r="T133" s="67">
        <v>0.19</v>
      </c>
      <c r="U133" s="67">
        <v>31985400739.750999</v>
      </c>
      <c r="V133" s="67">
        <v>3.41</v>
      </c>
      <c r="W133" s="97">
        <v>2.2999999999999998</v>
      </c>
      <c r="X133" s="67">
        <v>2.58</v>
      </c>
      <c r="Y133" s="67">
        <v>2.58</v>
      </c>
      <c r="Z133" s="67">
        <v>6.79</v>
      </c>
      <c r="AA133" s="67">
        <v>8.07</v>
      </c>
    </row>
    <row r="134" spans="2:27">
      <c r="B134" s="64">
        <v>9</v>
      </c>
      <c r="C134" s="64">
        <v>42703</v>
      </c>
      <c r="D134" s="94" t="s">
        <v>64</v>
      </c>
      <c r="E134" s="94" t="s">
        <v>65</v>
      </c>
      <c r="F134" s="64" t="s">
        <v>44</v>
      </c>
      <c r="G134" s="64">
        <v>3.75</v>
      </c>
      <c r="H134" s="94" t="s">
        <v>60</v>
      </c>
      <c r="I134" s="70">
        <v>28739769</v>
      </c>
      <c r="J134" s="67">
        <v>42620</v>
      </c>
      <c r="K134" s="67">
        <v>42801</v>
      </c>
      <c r="L134" s="67">
        <v>0</v>
      </c>
      <c r="M134" s="67">
        <v>0.54144000000000003</v>
      </c>
      <c r="N134" s="67">
        <v>83</v>
      </c>
      <c r="O134" s="67">
        <v>0.85980999999999996</v>
      </c>
      <c r="P134" s="67">
        <v>109.89</v>
      </c>
      <c r="Q134" s="67">
        <v>110.74981</v>
      </c>
      <c r="R134" s="67">
        <v>100.85548</v>
      </c>
      <c r="S134" s="67">
        <v>2.7707199999999998</v>
      </c>
      <c r="T134" s="67">
        <v>0.17</v>
      </c>
      <c r="U134" s="67">
        <v>31829238593.361</v>
      </c>
      <c r="V134" s="67">
        <v>3.39</v>
      </c>
      <c r="W134" s="97">
        <v>2.29</v>
      </c>
      <c r="X134" s="67">
        <v>2.64</v>
      </c>
      <c r="Y134" s="67">
        <v>2.64</v>
      </c>
      <c r="Z134" s="67">
        <v>7.21</v>
      </c>
      <c r="AA134" s="67">
        <v>8.51</v>
      </c>
    </row>
    <row r="135" spans="2:27">
      <c r="B135" s="64">
        <v>9</v>
      </c>
      <c r="C135" s="64">
        <v>42703</v>
      </c>
      <c r="D135" s="94" t="s">
        <v>67</v>
      </c>
      <c r="E135" s="94" t="s">
        <v>68</v>
      </c>
      <c r="F135" s="64" t="s">
        <v>44</v>
      </c>
      <c r="G135" s="64">
        <v>4.75</v>
      </c>
      <c r="H135" s="94" t="s">
        <v>69</v>
      </c>
      <c r="I135" s="70">
        <v>33308503</v>
      </c>
      <c r="J135" s="67">
        <v>42620</v>
      </c>
      <c r="K135" s="67">
        <v>42801</v>
      </c>
      <c r="L135" s="67">
        <v>0</v>
      </c>
      <c r="M135" s="67">
        <v>0.54144000000000003</v>
      </c>
      <c r="N135" s="67">
        <v>83</v>
      </c>
      <c r="O135" s="67">
        <v>1.0890899999999999</v>
      </c>
      <c r="P135" s="67">
        <v>114.56</v>
      </c>
      <c r="Q135" s="67">
        <v>115.64909</v>
      </c>
      <c r="R135" s="67">
        <v>101.08217</v>
      </c>
      <c r="S135" s="67">
        <v>3.2707199999999998</v>
      </c>
      <c r="T135" s="67">
        <v>0.28000000000000003</v>
      </c>
      <c r="U135" s="67">
        <v>38520980078.450996</v>
      </c>
      <c r="V135" s="67">
        <v>4.0999999999999996</v>
      </c>
      <c r="W135" s="97">
        <v>2.77</v>
      </c>
      <c r="X135" s="67">
        <v>3.06</v>
      </c>
      <c r="Y135" s="67">
        <v>3.05</v>
      </c>
      <c r="Z135" s="67">
        <v>9.76</v>
      </c>
      <c r="AA135" s="67">
        <v>11.25</v>
      </c>
    </row>
    <row r="136" spans="2:27">
      <c r="B136" s="64">
        <v>9</v>
      </c>
      <c r="C136" s="64">
        <v>42703</v>
      </c>
      <c r="D136" s="94" t="s">
        <v>70</v>
      </c>
      <c r="E136" s="94" t="s">
        <v>71</v>
      </c>
      <c r="F136" s="64" t="s">
        <v>44</v>
      </c>
      <c r="G136" s="64">
        <v>2</v>
      </c>
      <c r="H136" s="94" t="s">
        <v>69</v>
      </c>
      <c r="I136" s="70">
        <v>32153791</v>
      </c>
      <c r="J136" s="67">
        <v>42573</v>
      </c>
      <c r="K136" s="67">
        <v>42757</v>
      </c>
      <c r="L136" s="67">
        <v>0</v>
      </c>
      <c r="M136" s="67">
        <v>0.29348000000000002</v>
      </c>
      <c r="N136" s="67">
        <v>130</v>
      </c>
      <c r="O136" s="67">
        <v>0.70652000000000004</v>
      </c>
      <c r="P136" s="67">
        <v>105.67</v>
      </c>
      <c r="Q136" s="67">
        <v>106.37652</v>
      </c>
      <c r="R136" s="67">
        <v>100.70549</v>
      </c>
      <c r="S136" s="67">
        <v>3.6467399999999999</v>
      </c>
      <c r="T136" s="67">
        <v>0.43</v>
      </c>
      <c r="U136" s="67">
        <v>34204084473.069</v>
      </c>
      <c r="V136" s="67">
        <v>3.64</v>
      </c>
      <c r="W136" s="97">
        <v>2.46</v>
      </c>
      <c r="X136" s="67">
        <v>3.52</v>
      </c>
      <c r="Y136" s="67">
        <v>3.51</v>
      </c>
      <c r="Z136" s="67">
        <v>12.67</v>
      </c>
      <c r="AA136" s="67">
        <v>14.37</v>
      </c>
    </row>
    <row r="137" spans="2:27">
      <c r="B137" s="64">
        <v>9</v>
      </c>
      <c r="C137" s="64">
        <v>42703</v>
      </c>
      <c r="D137" s="94" t="s">
        <v>73</v>
      </c>
      <c r="E137" s="94" t="s">
        <v>74</v>
      </c>
      <c r="F137" s="64" t="s">
        <v>44</v>
      </c>
      <c r="G137" s="64">
        <v>3.75</v>
      </c>
      <c r="H137" s="94" t="s">
        <v>69</v>
      </c>
      <c r="I137" s="70">
        <v>24582138</v>
      </c>
      <c r="J137" s="67">
        <v>42620</v>
      </c>
      <c r="K137" s="67">
        <v>42801</v>
      </c>
      <c r="L137" s="67">
        <v>0</v>
      </c>
      <c r="M137" s="67">
        <v>0.54144000000000003</v>
      </c>
      <c r="N137" s="67">
        <v>83</v>
      </c>
      <c r="O137" s="67">
        <v>0.85980999999999996</v>
      </c>
      <c r="P137" s="67">
        <v>112.57</v>
      </c>
      <c r="Q137" s="67">
        <v>113.42981</v>
      </c>
      <c r="R137" s="67">
        <v>100.85548</v>
      </c>
      <c r="S137" s="67">
        <v>3.7707199999999998</v>
      </c>
      <c r="T137" s="67">
        <v>0.39</v>
      </c>
      <c r="U137" s="67">
        <v>27883471598.879002</v>
      </c>
      <c r="V137" s="67">
        <v>2.97</v>
      </c>
      <c r="W137" s="97">
        <v>2</v>
      </c>
      <c r="X137" s="67">
        <v>3.54</v>
      </c>
      <c r="Y137" s="67">
        <v>3.53</v>
      </c>
      <c r="Z137" s="67">
        <v>13.06</v>
      </c>
      <c r="AA137" s="67">
        <v>14.77</v>
      </c>
    </row>
    <row r="138" spans="2:27">
      <c r="B138" s="64">
        <v>9</v>
      </c>
      <c r="C138" s="64">
        <v>42703</v>
      </c>
      <c r="D138" s="94" t="s">
        <v>75</v>
      </c>
      <c r="E138" s="94" t="s">
        <v>76</v>
      </c>
      <c r="F138" s="64" t="s">
        <v>44</v>
      </c>
      <c r="G138" s="64">
        <v>1.5</v>
      </c>
      <c r="H138" s="94" t="s">
        <v>77</v>
      </c>
      <c r="I138" s="70">
        <v>32456055</v>
      </c>
      <c r="J138" s="67">
        <v>42573</v>
      </c>
      <c r="K138" s="67">
        <v>42757</v>
      </c>
      <c r="L138" s="67">
        <v>0</v>
      </c>
      <c r="M138" s="67">
        <v>0.29348000000000002</v>
      </c>
      <c r="N138" s="67">
        <v>130</v>
      </c>
      <c r="O138" s="67">
        <v>0.52988999999999997</v>
      </c>
      <c r="P138" s="67">
        <v>103.88</v>
      </c>
      <c r="Q138" s="67">
        <v>104.40989</v>
      </c>
      <c r="R138" s="67">
        <v>100.52931</v>
      </c>
      <c r="S138" s="67">
        <v>4.1467400000000003</v>
      </c>
      <c r="T138" s="67">
        <v>0.55000000000000004</v>
      </c>
      <c r="U138" s="67">
        <v>33887331747.179001</v>
      </c>
      <c r="V138" s="67">
        <v>3.61</v>
      </c>
      <c r="W138" s="97">
        <v>2.4300000000000002</v>
      </c>
      <c r="X138" s="67">
        <v>4.0199999999999996</v>
      </c>
      <c r="Y138" s="67">
        <v>4.01</v>
      </c>
      <c r="Z138" s="67">
        <v>16.5</v>
      </c>
      <c r="AA138" s="67">
        <v>18.399999999999999</v>
      </c>
    </row>
    <row r="139" spans="2:27">
      <c r="B139" s="64">
        <v>9</v>
      </c>
      <c r="C139" s="64">
        <v>42703</v>
      </c>
      <c r="D139" s="94">
        <v>999799</v>
      </c>
      <c r="E139" s="94" t="s">
        <v>79</v>
      </c>
      <c r="F139" s="64" t="s">
        <v>44</v>
      </c>
      <c r="G139" s="64">
        <v>8</v>
      </c>
      <c r="H139" s="94" t="s">
        <v>77</v>
      </c>
      <c r="I139" s="70">
        <v>24072000</v>
      </c>
      <c r="J139" s="67">
        <v>42528</v>
      </c>
      <c r="K139" s="67">
        <v>42711</v>
      </c>
      <c r="L139" s="67">
        <v>1</v>
      </c>
      <c r="M139" s="67">
        <v>4.3720000000000002E-2</v>
      </c>
      <c r="N139" s="67">
        <v>-8</v>
      </c>
      <c r="O139" s="67">
        <v>-0.17485999999999999</v>
      </c>
      <c r="P139" s="67">
        <v>133.46</v>
      </c>
      <c r="Q139" s="67">
        <v>133.28514000000001</v>
      </c>
      <c r="R139" s="67">
        <v>99.828689999999995</v>
      </c>
      <c r="S139" s="67">
        <v>4.5218600000000002</v>
      </c>
      <c r="T139" s="67">
        <v>0.51</v>
      </c>
      <c r="U139" s="67">
        <v>32084398085.245998</v>
      </c>
      <c r="V139" s="67">
        <v>3.42</v>
      </c>
      <c r="W139" s="97">
        <v>2.2999999999999998</v>
      </c>
      <c r="X139" s="67">
        <v>3.99</v>
      </c>
      <c r="Y139" s="67">
        <v>3.98</v>
      </c>
      <c r="Z139" s="67">
        <v>17.12</v>
      </c>
      <c r="AA139" s="67">
        <v>19.02</v>
      </c>
    </row>
    <row r="140" spans="2:27">
      <c r="B140" s="64">
        <v>9</v>
      </c>
      <c r="C140" s="64">
        <v>42703</v>
      </c>
      <c r="D140" s="94" t="s">
        <v>80</v>
      </c>
      <c r="E140" s="94" t="s">
        <v>81</v>
      </c>
      <c r="F140" s="64" t="s">
        <v>44</v>
      </c>
      <c r="G140" s="64">
        <v>3.75</v>
      </c>
      <c r="H140" s="94" t="s">
        <v>77</v>
      </c>
      <c r="I140" s="70">
        <v>28384784</v>
      </c>
      <c r="J140" s="67">
        <v>42620</v>
      </c>
      <c r="K140" s="67">
        <v>42801</v>
      </c>
      <c r="L140" s="67">
        <v>0</v>
      </c>
      <c r="M140" s="67">
        <v>0.54144000000000003</v>
      </c>
      <c r="N140" s="67">
        <v>83</v>
      </c>
      <c r="O140" s="67">
        <v>0.85980999999999996</v>
      </c>
      <c r="P140" s="67">
        <v>114.89</v>
      </c>
      <c r="Q140" s="67">
        <v>115.74981</v>
      </c>
      <c r="R140" s="67">
        <v>100.85548</v>
      </c>
      <c r="S140" s="67">
        <v>4.7707199999999998</v>
      </c>
      <c r="T140" s="67">
        <v>0.57999999999999996</v>
      </c>
      <c r="U140" s="67">
        <v>32855332592.296001</v>
      </c>
      <c r="V140" s="67">
        <v>3.5</v>
      </c>
      <c r="W140" s="97">
        <v>2.36</v>
      </c>
      <c r="X140" s="67">
        <v>4.41</v>
      </c>
      <c r="Y140" s="67">
        <v>4.4000000000000004</v>
      </c>
      <c r="Z140" s="67">
        <v>20.46</v>
      </c>
      <c r="AA140" s="67">
        <v>22.53</v>
      </c>
    </row>
    <row r="141" spans="2:27">
      <c r="B141" s="64">
        <v>9</v>
      </c>
      <c r="C141" s="64">
        <v>42703</v>
      </c>
      <c r="D141" s="94" t="s">
        <v>83</v>
      </c>
      <c r="E141" s="94" t="s">
        <v>84</v>
      </c>
      <c r="F141" s="64" t="s">
        <v>44</v>
      </c>
      <c r="G141" s="64">
        <v>4</v>
      </c>
      <c r="H141" s="94" t="s">
        <v>85</v>
      </c>
      <c r="I141" s="70">
        <v>37947588</v>
      </c>
      <c r="J141" s="67">
        <v>42620</v>
      </c>
      <c r="K141" s="67">
        <v>42801</v>
      </c>
      <c r="L141" s="67">
        <v>0</v>
      </c>
      <c r="M141" s="67">
        <v>0.54144000000000003</v>
      </c>
      <c r="N141" s="67">
        <v>83</v>
      </c>
      <c r="O141" s="67">
        <v>0.91713</v>
      </c>
      <c r="P141" s="67">
        <v>117.41</v>
      </c>
      <c r="Q141" s="67">
        <v>118.32713</v>
      </c>
      <c r="R141" s="67">
        <v>100.91221</v>
      </c>
      <c r="S141" s="67">
        <v>5.2707199999999998</v>
      </c>
      <c r="T141" s="67">
        <v>0.64</v>
      </c>
      <c r="U141" s="67">
        <v>44902290673.452003</v>
      </c>
      <c r="V141" s="67">
        <v>4.78</v>
      </c>
      <c r="W141" s="97">
        <v>3.23</v>
      </c>
      <c r="X141" s="67">
        <v>4.8099999999999996</v>
      </c>
      <c r="Y141" s="67">
        <v>4.8</v>
      </c>
      <c r="Z141" s="67">
        <v>24.55</v>
      </c>
      <c r="AA141" s="67">
        <v>26.78</v>
      </c>
    </row>
    <row r="142" spans="2:27">
      <c r="B142" s="64">
        <v>9</v>
      </c>
      <c r="C142" s="64">
        <v>42703</v>
      </c>
      <c r="D142" s="94" t="s">
        <v>87</v>
      </c>
      <c r="E142" s="94" t="s">
        <v>88</v>
      </c>
      <c r="F142" s="64" t="s">
        <v>44</v>
      </c>
      <c r="G142" s="64">
        <v>0.5</v>
      </c>
      <c r="H142" s="94" t="s">
        <v>85</v>
      </c>
      <c r="I142" s="70">
        <v>11220561</v>
      </c>
      <c r="J142" s="67">
        <v>42585</v>
      </c>
      <c r="K142" s="67">
        <v>42757</v>
      </c>
      <c r="L142" s="67">
        <v>0</v>
      </c>
      <c r="M142" s="67">
        <v>0.29348000000000002</v>
      </c>
      <c r="N142" s="67">
        <v>118</v>
      </c>
      <c r="O142" s="67">
        <v>0.16033</v>
      </c>
      <c r="P142" s="67">
        <v>98.29</v>
      </c>
      <c r="Q142" s="67">
        <v>98.450329999999994</v>
      </c>
      <c r="R142" s="67">
        <v>100.16027</v>
      </c>
      <c r="S142" s="67">
        <v>5.6467400000000003</v>
      </c>
      <c r="T142" s="67">
        <v>0.81</v>
      </c>
      <c r="U142" s="67">
        <v>11046678893.285999</v>
      </c>
      <c r="V142" s="67">
        <v>1.18</v>
      </c>
      <c r="W142" s="97">
        <v>0.79</v>
      </c>
      <c r="X142" s="67">
        <v>5.57</v>
      </c>
      <c r="Y142" s="67">
        <v>5.54</v>
      </c>
      <c r="Z142" s="67">
        <v>31.28</v>
      </c>
      <c r="AA142" s="67">
        <v>33.78</v>
      </c>
    </row>
    <row r="143" spans="2:27">
      <c r="B143" s="64">
        <v>9</v>
      </c>
      <c r="C143" s="64">
        <v>42703</v>
      </c>
      <c r="D143" s="94" t="s">
        <v>89</v>
      </c>
      <c r="E143" s="94" t="s">
        <v>90</v>
      </c>
      <c r="F143" s="64" t="s">
        <v>44</v>
      </c>
      <c r="G143" s="64">
        <v>1.75</v>
      </c>
      <c r="H143" s="94" t="s">
        <v>85</v>
      </c>
      <c r="I143" s="70">
        <v>29050714</v>
      </c>
      <c r="J143" s="67">
        <v>42620</v>
      </c>
      <c r="K143" s="67">
        <v>42801</v>
      </c>
      <c r="L143" s="67">
        <v>0</v>
      </c>
      <c r="M143" s="67">
        <v>0.54144000000000003</v>
      </c>
      <c r="N143" s="67">
        <v>83</v>
      </c>
      <c r="O143" s="67">
        <v>0.40123999999999999</v>
      </c>
      <c r="P143" s="67">
        <v>105.5</v>
      </c>
      <c r="Q143" s="67">
        <v>105.90124</v>
      </c>
      <c r="R143" s="67">
        <v>100.4003</v>
      </c>
      <c r="S143" s="67">
        <v>5.7707199999999998</v>
      </c>
      <c r="T143" s="67">
        <v>0.77</v>
      </c>
      <c r="U143" s="67">
        <v>30765067253.66</v>
      </c>
      <c r="V143" s="67">
        <v>3.28</v>
      </c>
      <c r="W143" s="97">
        <v>2.21</v>
      </c>
      <c r="X143" s="67">
        <v>5.5</v>
      </c>
      <c r="Y143" s="67">
        <v>5.48</v>
      </c>
      <c r="Z143" s="67">
        <v>31.23</v>
      </c>
      <c r="AA143" s="67">
        <v>33.72</v>
      </c>
    </row>
    <row r="144" spans="2:27">
      <c r="B144" s="64">
        <v>9</v>
      </c>
      <c r="C144" s="64">
        <v>42703</v>
      </c>
      <c r="D144" s="94" t="s">
        <v>92</v>
      </c>
      <c r="E144" s="94" t="s">
        <v>93</v>
      </c>
      <c r="F144" s="64" t="s">
        <v>44</v>
      </c>
      <c r="G144" s="64">
        <v>2.25</v>
      </c>
      <c r="H144" s="94" t="s">
        <v>94</v>
      </c>
      <c r="I144" s="70">
        <v>27477141</v>
      </c>
      <c r="J144" s="67">
        <v>42620</v>
      </c>
      <c r="K144" s="67">
        <v>42801</v>
      </c>
      <c r="L144" s="67">
        <v>0</v>
      </c>
      <c r="M144" s="67">
        <v>0.54144000000000003</v>
      </c>
      <c r="N144" s="67">
        <v>83</v>
      </c>
      <c r="O144" s="67">
        <v>0.51588000000000001</v>
      </c>
      <c r="P144" s="67">
        <v>108.73</v>
      </c>
      <c r="Q144" s="67">
        <v>109.24588</v>
      </c>
      <c r="R144" s="67">
        <v>100.51432</v>
      </c>
      <c r="S144" s="67">
        <v>6.7707199999999998</v>
      </c>
      <c r="T144" s="67">
        <v>0.92</v>
      </c>
      <c r="U144" s="67">
        <v>30017645577.304001</v>
      </c>
      <c r="V144" s="67">
        <v>3.2</v>
      </c>
      <c r="W144" s="97">
        <v>2.16</v>
      </c>
      <c r="X144" s="67">
        <v>6.31</v>
      </c>
      <c r="Y144" s="67">
        <v>6.28</v>
      </c>
      <c r="Z144" s="67">
        <v>41.7</v>
      </c>
      <c r="AA144" s="67">
        <v>44.45</v>
      </c>
    </row>
    <row r="145" spans="2:27">
      <c r="B145" s="64">
        <v>9</v>
      </c>
      <c r="C145" s="64">
        <v>42703</v>
      </c>
      <c r="D145" s="94" t="s">
        <v>95</v>
      </c>
      <c r="E145" s="94" t="s">
        <v>96</v>
      </c>
      <c r="F145" s="64" t="s">
        <v>44</v>
      </c>
      <c r="G145" s="64">
        <v>2.75</v>
      </c>
      <c r="H145" s="94" t="s">
        <v>97</v>
      </c>
      <c r="I145" s="70">
        <v>26915016</v>
      </c>
      <c r="J145" s="67">
        <v>42620</v>
      </c>
      <c r="K145" s="67">
        <v>42801</v>
      </c>
      <c r="L145" s="67">
        <v>0</v>
      </c>
      <c r="M145" s="67">
        <v>0.54144000000000003</v>
      </c>
      <c r="N145" s="67">
        <v>83</v>
      </c>
      <c r="O145" s="67">
        <v>0.63051999999999997</v>
      </c>
      <c r="P145" s="67">
        <v>112.36</v>
      </c>
      <c r="Q145" s="67">
        <v>112.99052</v>
      </c>
      <c r="R145" s="67">
        <v>100.62819</v>
      </c>
      <c r="S145" s="67">
        <v>7.7707199999999998</v>
      </c>
      <c r="T145" s="67">
        <v>1.0900000000000001</v>
      </c>
      <c r="U145" s="67">
        <v>30411417845.057999</v>
      </c>
      <c r="V145" s="67">
        <v>3.24</v>
      </c>
      <c r="W145" s="97">
        <v>2.1800000000000002</v>
      </c>
      <c r="X145" s="67">
        <v>7.06</v>
      </c>
      <c r="Y145" s="67">
        <v>7.02</v>
      </c>
      <c r="Z145" s="67">
        <v>53.04</v>
      </c>
      <c r="AA145" s="67">
        <v>55.96</v>
      </c>
    </row>
    <row r="146" spans="2:27">
      <c r="B146" s="64">
        <v>9</v>
      </c>
      <c r="C146" s="64">
        <v>42703</v>
      </c>
      <c r="D146" s="94">
        <v>3088069</v>
      </c>
      <c r="E146" s="94" t="s">
        <v>99</v>
      </c>
      <c r="F146" s="64" t="s">
        <v>44</v>
      </c>
      <c r="G146" s="64">
        <v>5</v>
      </c>
      <c r="H146" s="94" t="s">
        <v>100</v>
      </c>
      <c r="I146" s="70">
        <v>35076458</v>
      </c>
      <c r="J146" s="67">
        <v>42620</v>
      </c>
      <c r="K146" s="67">
        <v>42801</v>
      </c>
      <c r="L146" s="67">
        <v>0</v>
      </c>
      <c r="M146" s="67">
        <v>0.54144000000000003</v>
      </c>
      <c r="N146" s="67">
        <v>83</v>
      </c>
      <c r="O146" s="67">
        <v>1.1464099999999999</v>
      </c>
      <c r="P146" s="67">
        <v>130.22999999999999</v>
      </c>
      <c r="Q146" s="67">
        <v>131.37640999999999</v>
      </c>
      <c r="R146" s="67">
        <v>101.13875</v>
      </c>
      <c r="S146" s="67">
        <v>8.2707200000000007</v>
      </c>
      <c r="T146" s="67">
        <v>1.1599999999999999</v>
      </c>
      <c r="U146" s="67">
        <v>46082190868.593002</v>
      </c>
      <c r="V146" s="67">
        <v>4.91</v>
      </c>
      <c r="W146" s="97">
        <v>3.31</v>
      </c>
      <c r="X146" s="67">
        <v>7.02</v>
      </c>
      <c r="Y146" s="67">
        <v>6.98</v>
      </c>
      <c r="Z146" s="67">
        <v>54.62</v>
      </c>
      <c r="AA146" s="67">
        <v>57.46</v>
      </c>
    </row>
    <row r="147" spans="2:27">
      <c r="B147" s="64">
        <v>9</v>
      </c>
      <c r="C147" s="64">
        <v>42703</v>
      </c>
      <c r="D147" s="94" t="s">
        <v>102</v>
      </c>
      <c r="E147" s="94" t="s">
        <v>103</v>
      </c>
      <c r="F147" s="64" t="s">
        <v>44</v>
      </c>
      <c r="G147" s="64">
        <v>2</v>
      </c>
      <c r="H147" s="94" t="s">
        <v>100</v>
      </c>
      <c r="I147" s="70">
        <v>25443304</v>
      </c>
      <c r="J147" s="67">
        <v>42620</v>
      </c>
      <c r="K147" s="67">
        <v>42801</v>
      </c>
      <c r="L147" s="67">
        <v>0</v>
      </c>
      <c r="M147" s="67">
        <v>0.54144000000000003</v>
      </c>
      <c r="N147" s="67">
        <v>83</v>
      </c>
      <c r="O147" s="67">
        <v>0.45856000000000002</v>
      </c>
      <c r="P147" s="67">
        <v>106.36</v>
      </c>
      <c r="Q147" s="67">
        <v>106.81856000000001</v>
      </c>
      <c r="R147" s="67">
        <v>100.45733</v>
      </c>
      <c r="S147" s="67">
        <v>8.7707200000000007</v>
      </c>
      <c r="T147" s="67">
        <v>1.23</v>
      </c>
      <c r="U147" s="67">
        <v>27178171848.875</v>
      </c>
      <c r="V147" s="67">
        <v>2.9</v>
      </c>
      <c r="W147" s="97">
        <v>1.95</v>
      </c>
      <c r="X147" s="67">
        <v>8.08</v>
      </c>
      <c r="Y147" s="67">
        <v>8.0299999999999994</v>
      </c>
      <c r="Z147" s="67">
        <v>68.87</v>
      </c>
      <c r="AA147" s="67">
        <v>72.02</v>
      </c>
    </row>
    <row r="148" spans="2:27">
      <c r="B148" s="64">
        <v>9</v>
      </c>
      <c r="C148" s="64">
        <v>42703</v>
      </c>
      <c r="D148" s="94" t="s">
        <v>104</v>
      </c>
      <c r="E148" s="94" t="s">
        <v>105</v>
      </c>
      <c r="F148" s="64" t="s">
        <v>44</v>
      </c>
      <c r="G148" s="64">
        <v>1.5</v>
      </c>
      <c r="H148" s="94" t="s">
        <v>106</v>
      </c>
      <c r="I148" s="70">
        <v>19453285</v>
      </c>
      <c r="J148" s="67">
        <v>42573</v>
      </c>
      <c r="K148" s="67">
        <v>42757</v>
      </c>
      <c r="L148" s="67">
        <v>0</v>
      </c>
      <c r="M148" s="67">
        <v>0.29348000000000002</v>
      </c>
      <c r="N148" s="67">
        <v>130</v>
      </c>
      <c r="O148" s="67">
        <v>0.52988999999999997</v>
      </c>
      <c r="P148" s="67">
        <v>101.2</v>
      </c>
      <c r="Q148" s="67">
        <v>101.72989</v>
      </c>
      <c r="R148" s="67">
        <v>100.52931</v>
      </c>
      <c r="S148" s="67">
        <v>9.6467399999999994</v>
      </c>
      <c r="T148" s="67">
        <v>1.37</v>
      </c>
      <c r="U148" s="67">
        <v>19789805685.625</v>
      </c>
      <c r="V148" s="67">
        <v>2.11</v>
      </c>
      <c r="W148" s="97">
        <v>1.42</v>
      </c>
      <c r="X148" s="67">
        <v>8.98</v>
      </c>
      <c r="Y148" s="67">
        <v>8.91</v>
      </c>
      <c r="Z148" s="67">
        <v>84.52</v>
      </c>
      <c r="AA148" s="67">
        <v>87.8</v>
      </c>
    </row>
    <row r="149" spans="2:27">
      <c r="B149" s="64">
        <v>9</v>
      </c>
      <c r="C149" s="64">
        <v>42703</v>
      </c>
      <c r="D149" s="94" t="s">
        <v>108</v>
      </c>
      <c r="E149" s="94" t="s">
        <v>109</v>
      </c>
      <c r="F149" s="64" t="s">
        <v>44</v>
      </c>
      <c r="G149" s="64">
        <v>4.25</v>
      </c>
      <c r="H149" s="94" t="s">
        <v>110</v>
      </c>
      <c r="I149" s="70">
        <v>31004407</v>
      </c>
      <c r="J149" s="67">
        <v>42528</v>
      </c>
      <c r="K149" s="67">
        <v>42711</v>
      </c>
      <c r="L149" s="67">
        <v>1</v>
      </c>
      <c r="M149" s="67">
        <v>4.3720000000000002E-2</v>
      </c>
      <c r="N149" s="67">
        <v>-8</v>
      </c>
      <c r="O149" s="67">
        <v>-9.2899999999999996E-2</v>
      </c>
      <c r="P149" s="67">
        <v>127.98</v>
      </c>
      <c r="Q149" s="67">
        <v>127.8871</v>
      </c>
      <c r="R149" s="67">
        <v>99.908119999999997</v>
      </c>
      <c r="S149" s="67">
        <v>11.02186</v>
      </c>
      <c r="T149" s="67">
        <v>1.49</v>
      </c>
      <c r="U149" s="67">
        <v>39650638170.458</v>
      </c>
      <c r="V149" s="67">
        <v>4.22</v>
      </c>
      <c r="W149" s="97">
        <v>2.85</v>
      </c>
      <c r="X149" s="67">
        <v>9.2100000000000009</v>
      </c>
      <c r="Y149" s="67">
        <v>9.14</v>
      </c>
      <c r="Z149" s="67">
        <v>94.67</v>
      </c>
      <c r="AA149" s="67">
        <v>97.81</v>
      </c>
    </row>
    <row r="150" spans="2:27">
      <c r="B150" s="64">
        <v>9</v>
      </c>
      <c r="C150" s="64">
        <v>42703</v>
      </c>
      <c r="D150" s="94">
        <v>240419</v>
      </c>
      <c r="E150" s="94" t="s">
        <v>111</v>
      </c>
      <c r="F150" s="64" t="s">
        <v>44</v>
      </c>
      <c r="G150" s="64">
        <v>6</v>
      </c>
      <c r="H150" s="94">
        <v>2028</v>
      </c>
      <c r="I150" s="70">
        <v>19027662</v>
      </c>
      <c r="J150" s="67">
        <v>42528</v>
      </c>
      <c r="K150" s="67">
        <v>42711</v>
      </c>
      <c r="L150" s="67">
        <v>1</v>
      </c>
      <c r="M150" s="67">
        <v>4.3720000000000002E-2</v>
      </c>
      <c r="N150" s="67">
        <v>-8</v>
      </c>
      <c r="O150" s="67">
        <v>-0.13114999999999999</v>
      </c>
      <c r="P150" s="67">
        <v>149.25</v>
      </c>
      <c r="Q150" s="67">
        <v>149.11885000000001</v>
      </c>
      <c r="R150" s="67">
        <v>99.870859999999993</v>
      </c>
      <c r="S150" s="67">
        <v>12.02186</v>
      </c>
      <c r="T150" s="67">
        <v>1.51</v>
      </c>
      <c r="U150" s="67">
        <v>28373831224.18</v>
      </c>
      <c r="V150" s="67">
        <v>3.02</v>
      </c>
      <c r="W150" s="97">
        <v>2.04</v>
      </c>
      <c r="X150" s="67">
        <v>9.41</v>
      </c>
      <c r="Y150" s="67">
        <v>9.34</v>
      </c>
      <c r="Z150" s="67">
        <v>102.52</v>
      </c>
      <c r="AA150" s="67">
        <v>105.63</v>
      </c>
    </row>
    <row r="151" spans="2:27">
      <c r="B151" s="64">
        <v>9</v>
      </c>
      <c r="C151" s="64">
        <v>42703</v>
      </c>
      <c r="D151" s="94" t="s">
        <v>112</v>
      </c>
      <c r="E151" s="94" t="s">
        <v>113</v>
      </c>
      <c r="F151" s="64" t="s">
        <v>44</v>
      </c>
      <c r="G151" s="64">
        <v>4.75</v>
      </c>
      <c r="H151" s="94" t="s">
        <v>114</v>
      </c>
      <c r="I151" s="70">
        <v>33640504</v>
      </c>
      <c r="J151" s="67">
        <v>42528</v>
      </c>
      <c r="K151" s="67">
        <v>42711</v>
      </c>
      <c r="L151" s="67">
        <v>1</v>
      </c>
      <c r="M151" s="67">
        <v>4.3720000000000002E-2</v>
      </c>
      <c r="N151" s="67">
        <v>-8</v>
      </c>
      <c r="O151" s="67">
        <v>-0.10383000000000001</v>
      </c>
      <c r="P151" s="67">
        <v>138.24</v>
      </c>
      <c r="Q151" s="67">
        <v>138.13616999999999</v>
      </c>
      <c r="R151" s="67">
        <v>99.897440000000003</v>
      </c>
      <c r="S151" s="67">
        <v>14.02186</v>
      </c>
      <c r="T151" s="67">
        <v>1.68</v>
      </c>
      <c r="U151" s="67">
        <v>46469705430.364998</v>
      </c>
      <c r="V151" s="67">
        <v>4.95</v>
      </c>
      <c r="W151" s="97">
        <v>3.34</v>
      </c>
      <c r="X151" s="67">
        <v>11.02</v>
      </c>
      <c r="Y151" s="67">
        <v>10.93</v>
      </c>
      <c r="Z151" s="67">
        <v>140.49</v>
      </c>
      <c r="AA151" s="67">
        <v>143.58000000000001</v>
      </c>
    </row>
    <row r="152" spans="2:27">
      <c r="B152" s="64">
        <v>9</v>
      </c>
      <c r="C152" s="64">
        <v>42703</v>
      </c>
      <c r="D152" s="94">
        <v>489308</v>
      </c>
      <c r="E152" s="94" t="s">
        <v>115</v>
      </c>
      <c r="F152" s="64" t="s">
        <v>44</v>
      </c>
      <c r="G152" s="64">
        <v>4.25</v>
      </c>
      <c r="H152" s="94" t="s">
        <v>116</v>
      </c>
      <c r="I152" s="70">
        <v>35440462</v>
      </c>
      <c r="J152" s="67">
        <v>42528</v>
      </c>
      <c r="K152" s="67">
        <v>42711</v>
      </c>
      <c r="L152" s="67">
        <v>1</v>
      </c>
      <c r="M152" s="67">
        <v>4.3720000000000002E-2</v>
      </c>
      <c r="N152" s="67">
        <v>-8</v>
      </c>
      <c r="O152" s="67">
        <v>-9.2899999999999996E-2</v>
      </c>
      <c r="P152" s="67">
        <v>133.41</v>
      </c>
      <c r="Q152" s="67">
        <v>133.31710000000001</v>
      </c>
      <c r="R152" s="67">
        <v>99.908119999999997</v>
      </c>
      <c r="S152" s="67">
        <v>15.52186</v>
      </c>
      <c r="T152" s="67">
        <v>1.78</v>
      </c>
      <c r="U152" s="67">
        <v>47248197520.648003</v>
      </c>
      <c r="V152" s="67">
        <v>5.03</v>
      </c>
      <c r="W152" s="97">
        <v>3.39</v>
      </c>
      <c r="X152" s="67">
        <v>12.14</v>
      </c>
      <c r="Y152" s="67">
        <v>12.04</v>
      </c>
      <c r="Z152" s="67">
        <v>171.17</v>
      </c>
      <c r="AA152" s="67">
        <v>174.13</v>
      </c>
    </row>
    <row r="153" spans="2:27">
      <c r="B153" s="64">
        <v>9</v>
      </c>
      <c r="C153" s="64">
        <v>42703</v>
      </c>
      <c r="D153" s="94" t="s">
        <v>117</v>
      </c>
      <c r="E153" s="94" t="s">
        <v>118</v>
      </c>
      <c r="F153" s="64" t="s">
        <v>44</v>
      </c>
      <c r="G153" s="64">
        <v>4.5</v>
      </c>
      <c r="H153" s="94" t="s">
        <v>119</v>
      </c>
      <c r="I153" s="70">
        <v>31783830</v>
      </c>
      <c r="J153" s="67">
        <v>42620</v>
      </c>
      <c r="K153" s="67">
        <v>42801</v>
      </c>
      <c r="L153" s="67">
        <v>0</v>
      </c>
      <c r="M153" s="67">
        <v>0.54144000000000003</v>
      </c>
      <c r="N153" s="67">
        <v>83</v>
      </c>
      <c r="O153" s="67">
        <v>1.0317700000000001</v>
      </c>
      <c r="P153" s="67">
        <v>139.62</v>
      </c>
      <c r="Q153" s="67">
        <v>140.65177</v>
      </c>
      <c r="R153" s="67">
        <v>101.02555</v>
      </c>
      <c r="S153" s="67">
        <v>17.770720000000001</v>
      </c>
      <c r="T153" s="67">
        <v>1.87</v>
      </c>
      <c r="U153" s="67">
        <v>44704518819.066002</v>
      </c>
      <c r="V153" s="67">
        <v>4.76</v>
      </c>
      <c r="W153" s="97">
        <v>3.21</v>
      </c>
      <c r="X153" s="67">
        <v>13.25</v>
      </c>
      <c r="Y153" s="67">
        <v>13.12</v>
      </c>
      <c r="Z153" s="67">
        <v>209.95</v>
      </c>
      <c r="AA153" s="67">
        <v>212.58</v>
      </c>
    </row>
    <row r="154" spans="2:27">
      <c r="B154" s="64">
        <v>9</v>
      </c>
      <c r="C154" s="64">
        <v>42703</v>
      </c>
      <c r="D154" s="94">
        <v>3245239</v>
      </c>
      <c r="E154" s="94" t="s">
        <v>120</v>
      </c>
      <c r="F154" s="64" t="s">
        <v>44</v>
      </c>
      <c r="G154" s="64">
        <v>4.25</v>
      </c>
      <c r="H154" s="94" t="s">
        <v>121</v>
      </c>
      <c r="I154" s="70">
        <v>29761912</v>
      </c>
      <c r="J154" s="67">
        <v>42620</v>
      </c>
      <c r="K154" s="67">
        <v>42801</v>
      </c>
      <c r="L154" s="67">
        <v>0</v>
      </c>
      <c r="M154" s="67">
        <v>0.54144000000000003</v>
      </c>
      <c r="N154" s="67">
        <v>83</v>
      </c>
      <c r="O154" s="67">
        <v>0.97445000000000004</v>
      </c>
      <c r="P154" s="67">
        <v>137.29</v>
      </c>
      <c r="Q154" s="67">
        <v>138.26445000000001</v>
      </c>
      <c r="R154" s="67">
        <v>100.9689</v>
      </c>
      <c r="S154" s="67">
        <v>19.270720000000001</v>
      </c>
      <c r="T154" s="67">
        <v>1.92</v>
      </c>
      <c r="U154" s="67">
        <v>41150143196.347</v>
      </c>
      <c r="V154" s="67">
        <v>4.38</v>
      </c>
      <c r="W154" s="97">
        <v>2.96</v>
      </c>
      <c r="X154" s="67">
        <v>14.22</v>
      </c>
      <c r="Y154" s="67">
        <v>14.08</v>
      </c>
      <c r="Z154" s="67">
        <v>243.41</v>
      </c>
      <c r="AA154" s="67">
        <v>245.77</v>
      </c>
    </row>
    <row r="155" spans="2:27">
      <c r="B155" s="64" t="s">
        <v>180</v>
      </c>
      <c r="C155" s="64">
        <v>42703</v>
      </c>
      <c r="D155" s="94">
        <v>489308</v>
      </c>
      <c r="E155" s="94" t="s">
        <v>115</v>
      </c>
      <c r="F155" s="64" t="s">
        <v>44</v>
      </c>
      <c r="G155" s="64">
        <v>4.25</v>
      </c>
      <c r="H155" s="94" t="s">
        <v>116</v>
      </c>
      <c r="I155" s="70">
        <v>35440462</v>
      </c>
      <c r="J155" s="67">
        <v>42528</v>
      </c>
      <c r="K155" s="67">
        <v>42711</v>
      </c>
      <c r="L155" s="67">
        <v>1</v>
      </c>
      <c r="M155" s="67">
        <v>4.3720000000000002E-2</v>
      </c>
      <c r="N155" s="67">
        <v>-8</v>
      </c>
      <c r="O155" s="67">
        <v>-9.2899999999999996E-2</v>
      </c>
      <c r="P155" s="67">
        <v>133.41</v>
      </c>
      <c r="Q155" s="67">
        <v>133.31710000000001</v>
      </c>
      <c r="R155" s="67">
        <v>99.908119999999997</v>
      </c>
      <c r="S155" s="67">
        <v>15.52186</v>
      </c>
      <c r="T155" s="67">
        <v>1.78</v>
      </c>
      <c r="U155" s="67">
        <v>47248197520.648003</v>
      </c>
      <c r="V155" s="67">
        <v>19.59</v>
      </c>
      <c r="W155" s="97">
        <v>3.39</v>
      </c>
      <c r="X155" s="67">
        <v>12.14</v>
      </c>
      <c r="Y155" s="67">
        <v>12.04</v>
      </c>
      <c r="Z155" s="67">
        <v>171.17</v>
      </c>
      <c r="AA155" s="67">
        <v>174.13</v>
      </c>
    </row>
    <row r="156" spans="2:27">
      <c r="B156" s="64" t="s">
        <v>180</v>
      </c>
      <c r="C156" s="64">
        <v>42703</v>
      </c>
      <c r="D156" s="94" t="s">
        <v>117</v>
      </c>
      <c r="E156" s="94" t="s">
        <v>118</v>
      </c>
      <c r="F156" s="64" t="s">
        <v>44</v>
      </c>
      <c r="G156" s="64">
        <v>4.5</v>
      </c>
      <c r="H156" s="94" t="s">
        <v>119</v>
      </c>
      <c r="I156" s="70">
        <v>31783830</v>
      </c>
      <c r="J156" s="67">
        <v>42620</v>
      </c>
      <c r="K156" s="67">
        <v>42801</v>
      </c>
      <c r="L156" s="67">
        <v>0</v>
      </c>
      <c r="M156" s="67">
        <v>0.54144000000000003</v>
      </c>
      <c r="N156" s="67">
        <v>83</v>
      </c>
      <c r="O156" s="67">
        <v>1.0317700000000001</v>
      </c>
      <c r="P156" s="67">
        <v>139.62</v>
      </c>
      <c r="Q156" s="67">
        <v>140.65177</v>
      </c>
      <c r="R156" s="67">
        <v>101.02555</v>
      </c>
      <c r="S156" s="67">
        <v>17.770720000000001</v>
      </c>
      <c r="T156" s="67">
        <v>1.87</v>
      </c>
      <c r="U156" s="67">
        <v>44704518819.066002</v>
      </c>
      <c r="V156" s="67">
        <v>18.54</v>
      </c>
      <c r="W156" s="97">
        <v>3.21</v>
      </c>
      <c r="X156" s="67">
        <v>13.25</v>
      </c>
      <c r="Y156" s="67">
        <v>13.12</v>
      </c>
      <c r="Z156" s="67">
        <v>209.95</v>
      </c>
      <c r="AA156" s="67">
        <v>212.58</v>
      </c>
    </row>
    <row r="157" spans="2:27">
      <c r="B157" s="64" t="s">
        <v>180</v>
      </c>
      <c r="C157" s="64">
        <v>42703</v>
      </c>
      <c r="D157" s="94">
        <v>3245239</v>
      </c>
      <c r="E157" s="94" t="s">
        <v>120</v>
      </c>
      <c r="F157" s="64" t="s">
        <v>44</v>
      </c>
      <c r="G157" s="64">
        <v>4.25</v>
      </c>
      <c r="H157" s="94" t="s">
        <v>121</v>
      </c>
      <c r="I157" s="70">
        <v>29761912</v>
      </c>
      <c r="J157" s="67">
        <v>42620</v>
      </c>
      <c r="K157" s="67">
        <v>42801</v>
      </c>
      <c r="L157" s="67">
        <v>0</v>
      </c>
      <c r="M157" s="67">
        <v>0.54144000000000003</v>
      </c>
      <c r="N157" s="67">
        <v>83</v>
      </c>
      <c r="O157" s="67">
        <v>0.97445000000000004</v>
      </c>
      <c r="P157" s="67">
        <v>137.29</v>
      </c>
      <c r="Q157" s="67">
        <v>138.26445000000001</v>
      </c>
      <c r="R157" s="67">
        <v>100.9689</v>
      </c>
      <c r="S157" s="67">
        <v>19.270720000000001</v>
      </c>
      <c r="T157" s="67">
        <v>1.92</v>
      </c>
      <c r="U157" s="67">
        <v>41150143196.347</v>
      </c>
      <c r="V157" s="67">
        <v>17.07</v>
      </c>
      <c r="W157" s="97">
        <v>2.96</v>
      </c>
      <c r="X157" s="67">
        <v>14.22</v>
      </c>
      <c r="Y157" s="67">
        <v>14.08</v>
      </c>
      <c r="Z157" s="67">
        <v>243.41</v>
      </c>
      <c r="AA157" s="67">
        <v>245.77</v>
      </c>
    </row>
    <row r="158" spans="2:27">
      <c r="B158" s="64" t="s">
        <v>180</v>
      </c>
      <c r="C158" s="64">
        <v>42703</v>
      </c>
      <c r="D158" s="94" t="s">
        <v>122</v>
      </c>
      <c r="E158" s="94" t="s">
        <v>123</v>
      </c>
      <c r="F158" s="64" t="s">
        <v>44</v>
      </c>
      <c r="G158" s="64">
        <v>1.75</v>
      </c>
      <c r="H158" s="94" t="s">
        <v>124</v>
      </c>
      <c r="I158" s="70">
        <v>2711090</v>
      </c>
      <c r="J158" s="67">
        <v>42683</v>
      </c>
      <c r="K158" s="67">
        <v>42801</v>
      </c>
      <c r="L158" s="67">
        <v>0</v>
      </c>
      <c r="M158" s="67">
        <v>0.54144000000000003</v>
      </c>
      <c r="N158" s="67">
        <v>20</v>
      </c>
      <c r="O158" s="67">
        <v>9.6689999999999998E-2</v>
      </c>
      <c r="P158" s="67">
        <v>95.75</v>
      </c>
      <c r="Q158" s="67">
        <v>95.846689999999995</v>
      </c>
      <c r="R158" s="67">
        <v>100.09717000000001</v>
      </c>
      <c r="S158" s="67">
        <v>20.770720000000001</v>
      </c>
      <c r="T158" s="67">
        <v>2</v>
      </c>
      <c r="U158" s="67">
        <v>2598489894.6129999</v>
      </c>
      <c r="V158" s="67">
        <v>1.08</v>
      </c>
      <c r="W158" s="97">
        <v>0.19</v>
      </c>
      <c r="X158" s="67">
        <v>17.399999999999999</v>
      </c>
      <c r="Y158" s="67">
        <v>17.22</v>
      </c>
      <c r="Z158" s="67">
        <v>339.09</v>
      </c>
      <c r="AA158" s="67">
        <v>340.93</v>
      </c>
    </row>
    <row r="159" spans="2:27">
      <c r="B159" s="64" t="s">
        <v>180</v>
      </c>
      <c r="C159" s="64">
        <v>42703</v>
      </c>
      <c r="D159" s="94" t="s">
        <v>125</v>
      </c>
      <c r="E159" s="94" t="s">
        <v>126</v>
      </c>
      <c r="F159" s="64" t="s">
        <v>44</v>
      </c>
      <c r="G159" s="64">
        <v>4.75</v>
      </c>
      <c r="H159" s="94" t="s">
        <v>127</v>
      </c>
      <c r="I159" s="70">
        <v>25201400</v>
      </c>
      <c r="J159" s="67">
        <v>42528</v>
      </c>
      <c r="K159" s="67">
        <v>42711</v>
      </c>
      <c r="L159" s="67">
        <v>1</v>
      </c>
      <c r="M159" s="67">
        <v>4.3720000000000002E-2</v>
      </c>
      <c r="N159" s="67">
        <v>-8</v>
      </c>
      <c r="O159" s="67">
        <v>-0.10383000000000001</v>
      </c>
      <c r="P159" s="67">
        <v>149.52000000000001</v>
      </c>
      <c r="Q159" s="67">
        <v>149.41616999999999</v>
      </c>
      <c r="R159" s="67">
        <v>99.897440000000003</v>
      </c>
      <c r="S159" s="67">
        <v>22.02186</v>
      </c>
      <c r="T159" s="67">
        <v>1.97</v>
      </c>
      <c r="U159" s="67">
        <v>37654967892.022003</v>
      </c>
      <c r="V159" s="67">
        <v>15.62</v>
      </c>
      <c r="W159" s="97">
        <v>2.7</v>
      </c>
      <c r="X159" s="67">
        <v>15.5</v>
      </c>
      <c r="Y159" s="67">
        <v>15.35</v>
      </c>
      <c r="Z159" s="67">
        <v>295.57</v>
      </c>
      <c r="AA159" s="67">
        <v>297.44</v>
      </c>
    </row>
    <row r="160" spans="2:27">
      <c r="B160" s="64" t="s">
        <v>180</v>
      </c>
      <c r="C160" s="64">
        <v>42703</v>
      </c>
      <c r="D160" s="94" t="s">
        <v>128</v>
      </c>
      <c r="E160" s="94" t="s">
        <v>129</v>
      </c>
      <c r="F160" s="64" t="s">
        <v>44</v>
      </c>
      <c r="G160" s="64">
        <v>4.25</v>
      </c>
      <c r="H160" s="94" t="s">
        <v>130</v>
      </c>
      <c r="I160" s="70">
        <v>22765628</v>
      </c>
      <c r="J160" s="67">
        <v>42620</v>
      </c>
      <c r="K160" s="67">
        <v>42801</v>
      </c>
      <c r="L160" s="67">
        <v>0</v>
      </c>
      <c r="M160" s="67">
        <v>0.54144000000000003</v>
      </c>
      <c r="N160" s="67">
        <v>83</v>
      </c>
      <c r="O160" s="67">
        <v>0.97445000000000004</v>
      </c>
      <c r="P160" s="67">
        <v>141.07</v>
      </c>
      <c r="Q160" s="67">
        <v>142.04445000000001</v>
      </c>
      <c r="R160" s="67">
        <v>100.9689</v>
      </c>
      <c r="S160" s="67">
        <v>22.770720000000001</v>
      </c>
      <c r="T160" s="67">
        <v>2</v>
      </c>
      <c r="U160" s="67">
        <v>32337310515.650002</v>
      </c>
      <c r="V160" s="67">
        <v>13.41</v>
      </c>
      <c r="W160" s="97">
        <v>2.3199999999999998</v>
      </c>
      <c r="X160" s="67">
        <v>16.079999999999998</v>
      </c>
      <c r="Y160" s="67">
        <v>15.92</v>
      </c>
      <c r="Z160" s="67">
        <v>318.89</v>
      </c>
      <c r="AA160" s="67">
        <v>320.5</v>
      </c>
    </row>
    <row r="161" spans="2:27">
      <c r="B161" s="64" t="s">
        <v>180</v>
      </c>
      <c r="C161" s="64">
        <v>42703</v>
      </c>
      <c r="D161" s="94" t="s">
        <v>131</v>
      </c>
      <c r="E161" s="94" t="s">
        <v>132</v>
      </c>
      <c r="F161" s="64" t="s">
        <v>44</v>
      </c>
      <c r="G161" s="64">
        <v>4.25</v>
      </c>
      <c r="H161" s="94" t="s">
        <v>133</v>
      </c>
      <c r="I161" s="70">
        <v>24846140</v>
      </c>
      <c r="J161" s="67">
        <v>42528</v>
      </c>
      <c r="K161" s="67">
        <v>42711</v>
      </c>
      <c r="L161" s="67">
        <v>1</v>
      </c>
      <c r="M161" s="67">
        <v>4.3720000000000002E-2</v>
      </c>
      <c r="N161" s="67">
        <v>-8</v>
      </c>
      <c r="O161" s="67">
        <v>-9.2899999999999996E-2</v>
      </c>
      <c r="P161" s="67">
        <v>142.72999999999999</v>
      </c>
      <c r="Q161" s="67">
        <v>142.6371</v>
      </c>
      <c r="R161" s="67">
        <v>99.908119999999997</v>
      </c>
      <c r="S161" s="67">
        <v>24.02186</v>
      </c>
      <c r="T161" s="67">
        <v>2</v>
      </c>
      <c r="U161" s="67">
        <v>35439814508.338997</v>
      </c>
      <c r="V161" s="67">
        <v>14.7</v>
      </c>
      <c r="W161" s="97">
        <v>2.5499999999999998</v>
      </c>
      <c r="X161" s="67">
        <v>16.84</v>
      </c>
      <c r="Y161" s="67">
        <v>16.670000000000002</v>
      </c>
      <c r="Z161" s="67">
        <v>350.05</v>
      </c>
      <c r="AA161" s="67">
        <v>351.4</v>
      </c>
    </row>
    <row r="162" spans="2:27">
      <c r="B162" s="64" t="s">
        <v>181</v>
      </c>
      <c r="C162" s="64">
        <v>42703</v>
      </c>
      <c r="D162" s="94" t="s">
        <v>134</v>
      </c>
      <c r="E162" s="94" t="s">
        <v>135</v>
      </c>
      <c r="F162" s="64" t="s">
        <v>44</v>
      </c>
      <c r="G162" s="64">
        <v>4.5</v>
      </c>
      <c r="H162" s="94" t="s">
        <v>136</v>
      </c>
      <c r="I162" s="70">
        <v>26635466</v>
      </c>
      <c r="J162" s="67">
        <v>42528</v>
      </c>
      <c r="K162" s="67">
        <v>42711</v>
      </c>
      <c r="L162" s="67">
        <v>1</v>
      </c>
      <c r="M162" s="67">
        <v>4.3720000000000002E-2</v>
      </c>
      <c r="N162" s="67">
        <v>-8</v>
      </c>
      <c r="O162" s="67">
        <v>-9.8360000000000003E-2</v>
      </c>
      <c r="P162" s="67">
        <v>150.56</v>
      </c>
      <c r="Q162" s="67">
        <v>150.46163999999999</v>
      </c>
      <c r="R162" s="67">
        <v>99.902780000000007</v>
      </c>
      <c r="S162" s="67">
        <v>26.02186</v>
      </c>
      <c r="T162" s="67">
        <v>2</v>
      </c>
      <c r="U162" s="67">
        <v>40076158790.584</v>
      </c>
      <c r="V162" s="67">
        <v>11.6</v>
      </c>
      <c r="W162" s="97">
        <v>2.88</v>
      </c>
      <c r="X162" s="67">
        <v>17.649999999999999</v>
      </c>
      <c r="Y162" s="67">
        <v>17.47</v>
      </c>
      <c r="Z162" s="67">
        <v>391.03</v>
      </c>
      <c r="AA162" s="67">
        <v>391.98</v>
      </c>
    </row>
    <row r="163" spans="2:27">
      <c r="B163" s="64" t="s">
        <v>181</v>
      </c>
      <c r="C163" s="64">
        <v>42703</v>
      </c>
      <c r="D163" s="94" t="s">
        <v>137</v>
      </c>
      <c r="E163" s="94" t="s">
        <v>138</v>
      </c>
      <c r="F163" s="64" t="s">
        <v>44</v>
      </c>
      <c r="G163" s="64">
        <v>3.25</v>
      </c>
      <c r="H163" s="94" t="s">
        <v>139</v>
      </c>
      <c r="I163" s="70">
        <v>27343680</v>
      </c>
      <c r="J163" s="67">
        <v>42573</v>
      </c>
      <c r="K163" s="67">
        <v>42757</v>
      </c>
      <c r="L163" s="67">
        <v>0</v>
      </c>
      <c r="M163" s="67">
        <v>0.29348000000000002</v>
      </c>
      <c r="N163" s="67">
        <v>130</v>
      </c>
      <c r="O163" s="67">
        <v>1.1480999999999999</v>
      </c>
      <c r="P163" s="67">
        <v>125.4</v>
      </c>
      <c r="Q163" s="67">
        <v>126.54810000000001</v>
      </c>
      <c r="R163" s="67">
        <v>101.14538</v>
      </c>
      <c r="S163" s="67">
        <v>27.146740000000001</v>
      </c>
      <c r="T163" s="67">
        <v>2.0299999999999998</v>
      </c>
      <c r="U163" s="67">
        <v>34602906915.652</v>
      </c>
      <c r="V163" s="67">
        <v>10.01</v>
      </c>
      <c r="W163" s="97">
        <v>2.4900000000000002</v>
      </c>
      <c r="X163" s="67">
        <v>19.13</v>
      </c>
      <c r="Y163" s="67">
        <v>18.940000000000001</v>
      </c>
      <c r="Z163" s="67">
        <v>453.65</v>
      </c>
      <c r="AA163" s="67">
        <v>453.96</v>
      </c>
    </row>
    <row r="164" spans="2:27">
      <c r="B164" s="64" t="s">
        <v>181</v>
      </c>
      <c r="C164" s="64">
        <v>42703</v>
      </c>
      <c r="D164" s="94" t="s">
        <v>140</v>
      </c>
      <c r="E164" s="94" t="s">
        <v>141</v>
      </c>
      <c r="F164" s="64" t="s">
        <v>44</v>
      </c>
      <c r="G164" s="64">
        <v>3.5</v>
      </c>
      <c r="H164" s="94" t="s">
        <v>142</v>
      </c>
      <c r="I164" s="70">
        <v>27622736</v>
      </c>
      <c r="J164" s="67">
        <v>42573</v>
      </c>
      <c r="K164" s="67">
        <v>42757</v>
      </c>
      <c r="L164" s="67">
        <v>0</v>
      </c>
      <c r="M164" s="67">
        <v>0.29348000000000002</v>
      </c>
      <c r="N164" s="67">
        <v>130</v>
      </c>
      <c r="O164" s="67">
        <v>1.23641</v>
      </c>
      <c r="P164" s="67">
        <v>131.4</v>
      </c>
      <c r="Q164" s="67">
        <v>132.63641000000001</v>
      </c>
      <c r="R164" s="67">
        <v>101.23326</v>
      </c>
      <c r="S164" s="67">
        <v>28.146740000000001</v>
      </c>
      <c r="T164" s="67">
        <v>2.0299999999999998</v>
      </c>
      <c r="U164" s="67">
        <v>36637806214.869003</v>
      </c>
      <c r="V164" s="67">
        <v>10.6</v>
      </c>
      <c r="W164" s="97">
        <v>2.63</v>
      </c>
      <c r="X164" s="67">
        <v>19.350000000000001</v>
      </c>
      <c r="Y164" s="67">
        <v>19.149999999999999</v>
      </c>
      <c r="Z164" s="67">
        <v>470.13</v>
      </c>
      <c r="AA164" s="67">
        <v>470.21</v>
      </c>
    </row>
    <row r="165" spans="2:27">
      <c r="B165" s="64" t="s">
        <v>181</v>
      </c>
      <c r="C165" s="64">
        <v>42703</v>
      </c>
      <c r="D165" s="94" t="s">
        <v>143</v>
      </c>
      <c r="E165" s="94" t="s">
        <v>144</v>
      </c>
      <c r="F165" s="64" t="s">
        <v>44</v>
      </c>
      <c r="G165" s="64">
        <v>4.25</v>
      </c>
      <c r="H165" s="94" t="s">
        <v>145</v>
      </c>
      <c r="I165" s="70">
        <v>23107694</v>
      </c>
      <c r="J165" s="67">
        <v>42528</v>
      </c>
      <c r="K165" s="67">
        <v>42711</v>
      </c>
      <c r="L165" s="67">
        <v>1</v>
      </c>
      <c r="M165" s="67">
        <v>4.3720000000000002E-2</v>
      </c>
      <c r="N165" s="67">
        <v>-8</v>
      </c>
      <c r="O165" s="67">
        <v>-9.2899999999999996E-2</v>
      </c>
      <c r="P165" s="67">
        <v>150.65</v>
      </c>
      <c r="Q165" s="67">
        <v>150.55709999999999</v>
      </c>
      <c r="R165" s="67">
        <v>99.908119999999997</v>
      </c>
      <c r="S165" s="67">
        <v>30.02186</v>
      </c>
      <c r="T165" s="67">
        <v>2</v>
      </c>
      <c r="U165" s="67">
        <v>34790274847.175003</v>
      </c>
      <c r="V165" s="67">
        <v>10.07</v>
      </c>
      <c r="W165" s="97">
        <v>2.5</v>
      </c>
      <c r="X165" s="67">
        <v>19.72</v>
      </c>
      <c r="Y165" s="67">
        <v>19.53</v>
      </c>
      <c r="Z165" s="67">
        <v>496.9</v>
      </c>
      <c r="AA165" s="67">
        <v>496.79</v>
      </c>
    </row>
    <row r="166" spans="2:27">
      <c r="B166" s="64" t="s">
        <v>181</v>
      </c>
      <c r="C166" s="64">
        <v>42703</v>
      </c>
      <c r="D166" s="94" t="s">
        <v>146</v>
      </c>
      <c r="E166" s="94" t="s">
        <v>147</v>
      </c>
      <c r="F166" s="64" t="s">
        <v>44</v>
      </c>
      <c r="G166" s="64">
        <v>1.5</v>
      </c>
      <c r="H166" s="94" t="s">
        <v>148</v>
      </c>
      <c r="I166" s="70">
        <v>4874999</v>
      </c>
      <c r="J166" s="67">
        <v>42634</v>
      </c>
      <c r="K166" s="67">
        <v>42757</v>
      </c>
      <c r="L166" s="67">
        <v>0</v>
      </c>
      <c r="M166" s="67">
        <v>0.29348000000000002</v>
      </c>
      <c r="N166" s="67">
        <v>69</v>
      </c>
      <c r="O166" s="67">
        <v>0.28125</v>
      </c>
      <c r="P166" s="67">
        <v>89.47</v>
      </c>
      <c r="Q166" s="67">
        <v>89.751249999999999</v>
      </c>
      <c r="R166" s="67">
        <v>100.28121</v>
      </c>
      <c r="S166" s="67">
        <v>30.646740000000001</v>
      </c>
      <c r="T166" s="67">
        <v>1.96</v>
      </c>
      <c r="U166" s="67">
        <v>4375372539.9879999</v>
      </c>
      <c r="V166" s="67">
        <v>1.27</v>
      </c>
      <c r="W166" s="97">
        <v>0.31</v>
      </c>
      <c r="X166" s="67">
        <v>24.18</v>
      </c>
      <c r="Y166" s="67">
        <v>23.95</v>
      </c>
      <c r="Z166" s="67">
        <v>681.18</v>
      </c>
      <c r="AA166" s="67">
        <v>679.9</v>
      </c>
    </row>
    <row r="167" spans="2:27">
      <c r="B167" s="64" t="s">
        <v>181</v>
      </c>
      <c r="C167" s="64">
        <v>42703</v>
      </c>
      <c r="D167" s="94" t="s">
        <v>149</v>
      </c>
      <c r="E167" s="94" t="s">
        <v>150</v>
      </c>
      <c r="F167" s="64" t="s">
        <v>44</v>
      </c>
      <c r="G167" s="64">
        <v>4.25</v>
      </c>
      <c r="H167" s="94" t="s">
        <v>151</v>
      </c>
      <c r="I167" s="70">
        <v>19772077</v>
      </c>
      <c r="J167" s="67">
        <v>42528</v>
      </c>
      <c r="K167" s="67">
        <v>42711</v>
      </c>
      <c r="L167" s="67">
        <v>1</v>
      </c>
      <c r="M167" s="67">
        <v>4.3720000000000002E-2</v>
      </c>
      <c r="N167" s="67">
        <v>-8</v>
      </c>
      <c r="O167" s="67">
        <v>-9.2899999999999996E-2</v>
      </c>
      <c r="P167" s="67">
        <v>156.31</v>
      </c>
      <c r="Q167" s="67">
        <v>156.21709999999999</v>
      </c>
      <c r="R167" s="67">
        <v>99.908119999999997</v>
      </c>
      <c r="S167" s="67">
        <v>33.021859999999997</v>
      </c>
      <c r="T167" s="67">
        <v>1.93</v>
      </c>
      <c r="U167" s="67">
        <v>30887366055.476002</v>
      </c>
      <c r="V167" s="67">
        <v>8.94</v>
      </c>
      <c r="W167" s="97">
        <v>2.2200000000000002</v>
      </c>
      <c r="X167" s="67">
        <v>21.13</v>
      </c>
      <c r="Y167" s="67">
        <v>20.93</v>
      </c>
      <c r="Z167" s="67">
        <v>577.87</v>
      </c>
      <c r="AA167" s="67">
        <v>577.22</v>
      </c>
    </row>
    <row r="168" spans="2:27">
      <c r="B168" s="64" t="s">
        <v>181</v>
      </c>
      <c r="C168" s="64">
        <v>42703</v>
      </c>
      <c r="D168" s="94" t="s">
        <v>152</v>
      </c>
      <c r="E168" s="94" t="s">
        <v>153</v>
      </c>
      <c r="F168" s="64" t="s">
        <v>44</v>
      </c>
      <c r="G168" s="64">
        <v>3.75</v>
      </c>
      <c r="H168" s="94" t="s">
        <v>154</v>
      </c>
      <c r="I168" s="70">
        <v>23591655</v>
      </c>
      <c r="J168" s="67">
        <v>42573</v>
      </c>
      <c r="K168" s="67">
        <v>42757</v>
      </c>
      <c r="L168" s="67">
        <v>0</v>
      </c>
      <c r="M168" s="67">
        <v>0.29348000000000002</v>
      </c>
      <c r="N168" s="67">
        <v>130</v>
      </c>
      <c r="O168" s="67">
        <v>1.32473</v>
      </c>
      <c r="P168" s="67">
        <v>147.80000000000001</v>
      </c>
      <c r="Q168" s="67">
        <v>149.12473</v>
      </c>
      <c r="R168" s="67">
        <v>101.32111</v>
      </c>
      <c r="S168" s="67">
        <v>35.646740000000001</v>
      </c>
      <c r="T168" s="67">
        <v>1.9</v>
      </c>
      <c r="U168" s="67">
        <v>35180991410.991997</v>
      </c>
      <c r="V168" s="67">
        <v>10.18</v>
      </c>
      <c r="W168" s="97">
        <v>2.5299999999999998</v>
      </c>
      <c r="X168" s="67">
        <v>22.63</v>
      </c>
      <c r="Y168" s="67">
        <v>22.42</v>
      </c>
      <c r="Z168" s="67">
        <v>669.72</v>
      </c>
      <c r="AA168" s="67">
        <v>668.29</v>
      </c>
    </row>
    <row r="169" spans="2:27">
      <c r="B169" s="64" t="s">
        <v>181</v>
      </c>
      <c r="C169" s="64">
        <v>42703</v>
      </c>
      <c r="D169" s="94" t="s">
        <v>155</v>
      </c>
      <c r="E169" s="94" t="s">
        <v>156</v>
      </c>
      <c r="F169" s="64" t="s">
        <v>44</v>
      </c>
      <c r="G169" s="64">
        <v>4.25</v>
      </c>
      <c r="H169" s="94" t="s">
        <v>157</v>
      </c>
      <c r="I169" s="70">
        <v>25994750</v>
      </c>
      <c r="J169" s="67">
        <v>42528</v>
      </c>
      <c r="K169" s="67">
        <v>42711</v>
      </c>
      <c r="L169" s="67">
        <v>1</v>
      </c>
      <c r="M169" s="67">
        <v>4.3720000000000002E-2</v>
      </c>
      <c r="N169" s="67">
        <v>-8</v>
      </c>
      <c r="O169" s="67">
        <v>-9.2899999999999996E-2</v>
      </c>
      <c r="P169" s="67">
        <v>166.53</v>
      </c>
      <c r="Q169" s="67">
        <v>166.43709999999999</v>
      </c>
      <c r="R169" s="67">
        <v>99.908119999999997</v>
      </c>
      <c r="S169" s="67">
        <v>39.021859999999997</v>
      </c>
      <c r="T169" s="67">
        <v>1.85</v>
      </c>
      <c r="U169" s="67">
        <v>43264909046.584999</v>
      </c>
      <c r="V169" s="67">
        <v>12.52</v>
      </c>
      <c r="W169" s="97">
        <v>3.11</v>
      </c>
      <c r="X169" s="67">
        <v>23.78</v>
      </c>
      <c r="Y169" s="67">
        <v>23.56</v>
      </c>
      <c r="Z169" s="67">
        <v>748.96</v>
      </c>
      <c r="AA169" s="67">
        <v>746.97</v>
      </c>
    </row>
    <row r="170" spans="2:27">
      <c r="B170" s="64" t="s">
        <v>181</v>
      </c>
      <c r="C170" s="64">
        <v>42703</v>
      </c>
      <c r="D170" s="94" t="s">
        <v>158</v>
      </c>
      <c r="E170" s="94" t="s">
        <v>159</v>
      </c>
      <c r="F170" s="64" t="s">
        <v>44</v>
      </c>
      <c r="G170" s="64">
        <v>4</v>
      </c>
      <c r="H170" s="94" t="s">
        <v>160</v>
      </c>
      <c r="I170" s="70">
        <v>23208794</v>
      </c>
      <c r="J170" s="67">
        <v>42573</v>
      </c>
      <c r="K170" s="67">
        <v>42757</v>
      </c>
      <c r="L170" s="67">
        <v>0</v>
      </c>
      <c r="M170" s="67">
        <v>0.29348000000000002</v>
      </c>
      <c r="N170" s="98">
        <v>130</v>
      </c>
      <c r="O170" s="67">
        <v>1.4130400000000001</v>
      </c>
      <c r="P170" s="67">
        <v>164.9</v>
      </c>
      <c r="Q170" s="67">
        <v>166.31304</v>
      </c>
      <c r="R170" s="67">
        <v>101.40893</v>
      </c>
      <c r="S170" s="67">
        <v>43.146740000000001</v>
      </c>
      <c r="T170" s="67">
        <v>1.82</v>
      </c>
      <c r="U170" s="67">
        <v>38599251656</v>
      </c>
      <c r="V170" s="67">
        <v>11.17</v>
      </c>
      <c r="W170" s="97">
        <v>2.77</v>
      </c>
      <c r="X170" s="67">
        <v>25.51</v>
      </c>
      <c r="Y170" s="67">
        <v>25.28</v>
      </c>
      <c r="Z170" s="67">
        <v>879.46</v>
      </c>
      <c r="AA170" s="67">
        <v>876.18</v>
      </c>
    </row>
    <row r="171" spans="2:27">
      <c r="B171" s="64" t="s">
        <v>181</v>
      </c>
      <c r="C171" s="64">
        <v>42703</v>
      </c>
      <c r="D171" s="94" t="s">
        <v>161</v>
      </c>
      <c r="E171" s="94" t="s">
        <v>162</v>
      </c>
      <c r="F171" s="64" t="s">
        <v>44</v>
      </c>
      <c r="G171" s="64">
        <v>2.5</v>
      </c>
      <c r="H171" s="94" t="s">
        <v>163</v>
      </c>
      <c r="I171" s="70">
        <v>13602000</v>
      </c>
      <c r="J171" s="67">
        <v>42573</v>
      </c>
      <c r="K171" s="67">
        <v>42757</v>
      </c>
      <c r="L171" s="67">
        <v>0</v>
      </c>
      <c r="M171" s="67">
        <v>0.29348000000000002</v>
      </c>
      <c r="N171" s="67">
        <v>130</v>
      </c>
      <c r="O171" s="67">
        <v>0.88314999999999999</v>
      </c>
      <c r="P171" s="67">
        <v>121.5</v>
      </c>
      <c r="Q171" s="67">
        <v>122.38315</v>
      </c>
      <c r="R171" s="67">
        <v>100.88154</v>
      </c>
      <c r="S171" s="67">
        <v>48.646740000000001</v>
      </c>
      <c r="T171" s="67">
        <v>1.83</v>
      </c>
      <c r="U171" s="67">
        <v>16646556358.695999</v>
      </c>
      <c r="V171" s="67">
        <v>4.82</v>
      </c>
      <c r="W171" s="97">
        <v>1.2</v>
      </c>
      <c r="X171" s="67">
        <v>30.18</v>
      </c>
      <c r="Y171" s="67">
        <v>29.9</v>
      </c>
      <c r="Z171" s="67">
        <v>1211.4000000000001</v>
      </c>
      <c r="AA171" s="67">
        <v>1204.3399999999999</v>
      </c>
    </row>
    <row r="172" spans="2:27">
      <c r="B172" s="64" t="s">
        <v>181</v>
      </c>
      <c r="C172" s="64">
        <v>42703</v>
      </c>
      <c r="D172" s="94" t="s">
        <v>164</v>
      </c>
      <c r="E172" s="94" t="s">
        <v>165</v>
      </c>
      <c r="F172" s="64" t="s">
        <v>44</v>
      </c>
      <c r="G172" s="64">
        <v>3.5</v>
      </c>
      <c r="H172" s="94" t="s">
        <v>166</v>
      </c>
      <c r="I172" s="70">
        <v>19485985</v>
      </c>
      <c r="J172" s="67">
        <v>42573</v>
      </c>
      <c r="K172" s="67">
        <v>42757</v>
      </c>
      <c r="L172" s="67">
        <v>0</v>
      </c>
      <c r="M172" s="67">
        <v>0.29348000000000002</v>
      </c>
      <c r="N172" s="67">
        <v>130</v>
      </c>
      <c r="O172" s="67">
        <v>1.23641</v>
      </c>
      <c r="P172" s="67">
        <v>155.49</v>
      </c>
      <c r="Q172" s="67">
        <v>156.72640999999999</v>
      </c>
      <c r="R172" s="67">
        <v>101.23326</v>
      </c>
      <c r="S172" s="67">
        <v>51.646740000000001</v>
      </c>
      <c r="T172" s="67">
        <v>1.83</v>
      </c>
      <c r="U172" s="67">
        <v>30539685336.689999</v>
      </c>
      <c r="V172" s="67">
        <v>8.84</v>
      </c>
      <c r="W172" s="97">
        <v>2.19</v>
      </c>
      <c r="X172" s="67">
        <v>29.25</v>
      </c>
      <c r="Y172" s="67">
        <v>28.99</v>
      </c>
      <c r="Z172" s="67">
        <v>1183.68</v>
      </c>
      <c r="AA172" s="67">
        <v>1176.6400000000001</v>
      </c>
    </row>
    <row r="173" spans="2:27">
      <c r="B173" s="64" t="s">
        <v>182</v>
      </c>
      <c r="C173" s="64">
        <v>42703</v>
      </c>
      <c r="D173" s="94" t="s">
        <v>83</v>
      </c>
      <c r="E173" s="94" t="s">
        <v>84</v>
      </c>
      <c r="F173" s="64" t="s">
        <v>44</v>
      </c>
      <c r="G173" s="64">
        <v>4</v>
      </c>
      <c r="H173" s="94" t="s">
        <v>85</v>
      </c>
      <c r="I173" s="70">
        <v>37947588</v>
      </c>
      <c r="J173" s="67">
        <v>42620</v>
      </c>
      <c r="K173" s="67">
        <v>42801</v>
      </c>
      <c r="L173" s="67">
        <v>0</v>
      </c>
      <c r="M173" s="67">
        <v>0.54144000000000003</v>
      </c>
      <c r="N173" s="67">
        <v>83</v>
      </c>
      <c r="O173" s="67">
        <v>0.91713</v>
      </c>
      <c r="P173" s="67">
        <v>117.41</v>
      </c>
      <c r="Q173" s="67">
        <v>118.32713</v>
      </c>
      <c r="R173" s="67">
        <v>100.91221</v>
      </c>
      <c r="S173" s="67">
        <v>5.2707199999999998</v>
      </c>
      <c r="T173" s="67">
        <v>0.64</v>
      </c>
      <c r="U173" s="67">
        <v>44902290673.452003</v>
      </c>
      <c r="V173" s="67">
        <v>4.7699999999999996</v>
      </c>
      <c r="W173" s="97">
        <v>3.23</v>
      </c>
      <c r="X173" s="67">
        <v>4.8099999999999996</v>
      </c>
      <c r="Y173" s="67">
        <v>4.8</v>
      </c>
      <c r="Z173" s="67">
        <v>24.55</v>
      </c>
      <c r="AA173" s="67">
        <v>26.78</v>
      </c>
    </row>
    <row r="174" spans="2:27">
      <c r="B174" s="64" t="s">
        <v>182</v>
      </c>
      <c r="C174" s="64">
        <v>42703</v>
      </c>
      <c r="D174" s="94" t="s">
        <v>87</v>
      </c>
      <c r="E174" s="94" t="s">
        <v>88</v>
      </c>
      <c r="F174" s="64" t="s">
        <v>44</v>
      </c>
      <c r="G174" s="64">
        <v>0.5</v>
      </c>
      <c r="H174" s="94" t="s">
        <v>85</v>
      </c>
      <c r="I174" s="70">
        <v>11220561</v>
      </c>
      <c r="J174" s="67">
        <v>42585</v>
      </c>
      <c r="K174" s="67">
        <v>42757</v>
      </c>
      <c r="L174" s="67">
        <v>0</v>
      </c>
      <c r="M174" s="67">
        <v>0.29348000000000002</v>
      </c>
      <c r="N174" s="67">
        <v>118</v>
      </c>
      <c r="O174" s="67">
        <v>0.16033</v>
      </c>
      <c r="P174" s="67">
        <v>98.29</v>
      </c>
      <c r="Q174" s="67">
        <v>98.450329999999994</v>
      </c>
      <c r="R174" s="67">
        <v>100.16027</v>
      </c>
      <c r="S174" s="67">
        <v>5.6467400000000003</v>
      </c>
      <c r="T174" s="67">
        <v>0.81</v>
      </c>
      <c r="U174" s="67">
        <v>11046678893.285999</v>
      </c>
      <c r="V174" s="67">
        <v>1.17</v>
      </c>
      <c r="W174" s="97">
        <v>0.79</v>
      </c>
      <c r="X174" s="67">
        <v>5.57</v>
      </c>
      <c r="Y174" s="67">
        <v>5.54</v>
      </c>
      <c r="Z174" s="67">
        <v>31.28</v>
      </c>
      <c r="AA174" s="67">
        <v>33.78</v>
      </c>
    </row>
    <row r="175" spans="2:27">
      <c r="B175" s="64" t="s">
        <v>182</v>
      </c>
      <c r="C175" s="64">
        <v>42703</v>
      </c>
      <c r="D175" s="94" t="s">
        <v>89</v>
      </c>
      <c r="E175" s="94" t="s">
        <v>90</v>
      </c>
      <c r="F175" s="64" t="s">
        <v>44</v>
      </c>
      <c r="G175" s="64">
        <v>1.75</v>
      </c>
      <c r="H175" s="94" t="s">
        <v>85</v>
      </c>
      <c r="I175" s="70">
        <v>29050714</v>
      </c>
      <c r="J175" s="67">
        <v>42620</v>
      </c>
      <c r="K175" s="67">
        <v>42801</v>
      </c>
      <c r="L175" s="67">
        <v>0</v>
      </c>
      <c r="M175" s="67">
        <v>0.54144000000000003</v>
      </c>
      <c r="N175" s="67">
        <v>83</v>
      </c>
      <c r="O175" s="67">
        <v>0.40123999999999999</v>
      </c>
      <c r="P175" s="67">
        <v>105.5</v>
      </c>
      <c r="Q175" s="67">
        <v>105.90124</v>
      </c>
      <c r="R175" s="67">
        <v>100.4003</v>
      </c>
      <c r="S175" s="67">
        <v>5.7707199999999998</v>
      </c>
      <c r="T175" s="67">
        <v>0.77</v>
      </c>
      <c r="U175" s="67">
        <v>30765067253.66</v>
      </c>
      <c r="V175" s="67">
        <v>3.27</v>
      </c>
      <c r="W175" s="97">
        <v>2.21</v>
      </c>
      <c r="X175" s="67">
        <v>5.5</v>
      </c>
      <c r="Y175" s="67">
        <v>5.48</v>
      </c>
      <c r="Z175" s="67">
        <v>31.23</v>
      </c>
      <c r="AA175" s="67">
        <v>33.72</v>
      </c>
    </row>
    <row r="176" spans="2:27">
      <c r="B176" s="64" t="s">
        <v>182</v>
      </c>
      <c r="C176" s="64">
        <v>42703</v>
      </c>
      <c r="D176" s="94" t="s">
        <v>92</v>
      </c>
      <c r="E176" s="94" t="s">
        <v>93</v>
      </c>
      <c r="F176" s="64" t="s">
        <v>44</v>
      </c>
      <c r="G176" s="64">
        <v>2.25</v>
      </c>
      <c r="H176" s="94" t="s">
        <v>94</v>
      </c>
      <c r="I176" s="70">
        <v>27477141</v>
      </c>
      <c r="J176" s="67">
        <v>42620</v>
      </c>
      <c r="K176" s="67">
        <v>42801</v>
      </c>
      <c r="L176" s="67">
        <v>0</v>
      </c>
      <c r="M176" s="67">
        <v>0.54144000000000003</v>
      </c>
      <c r="N176" s="67">
        <v>83</v>
      </c>
      <c r="O176" s="67">
        <v>0.51588000000000001</v>
      </c>
      <c r="P176" s="67">
        <v>108.73</v>
      </c>
      <c r="Q176" s="67">
        <v>109.24588</v>
      </c>
      <c r="R176" s="67">
        <v>100.51432</v>
      </c>
      <c r="S176" s="67">
        <v>6.7707199999999998</v>
      </c>
      <c r="T176" s="67">
        <v>0.92</v>
      </c>
      <c r="U176" s="67">
        <v>30017645577.304001</v>
      </c>
      <c r="V176" s="67">
        <v>3.19</v>
      </c>
      <c r="W176" s="97">
        <v>2.16</v>
      </c>
      <c r="X176" s="67">
        <v>6.31</v>
      </c>
      <c r="Y176" s="67">
        <v>6.28</v>
      </c>
      <c r="Z176" s="67">
        <v>41.7</v>
      </c>
      <c r="AA176" s="67">
        <v>44.45</v>
      </c>
    </row>
    <row r="177" spans="2:27">
      <c r="B177" s="64" t="s">
        <v>182</v>
      </c>
      <c r="C177" s="64">
        <v>42703</v>
      </c>
      <c r="D177" s="94" t="s">
        <v>95</v>
      </c>
      <c r="E177" s="94" t="s">
        <v>96</v>
      </c>
      <c r="F177" s="64" t="s">
        <v>44</v>
      </c>
      <c r="G177" s="64">
        <v>2.75</v>
      </c>
      <c r="H177" s="94" t="s">
        <v>97</v>
      </c>
      <c r="I177" s="70">
        <v>26915016</v>
      </c>
      <c r="J177" s="67">
        <v>42620</v>
      </c>
      <c r="K177" s="67">
        <v>42801</v>
      </c>
      <c r="L177" s="67">
        <v>0</v>
      </c>
      <c r="M177" s="67">
        <v>0.54144000000000003</v>
      </c>
      <c r="N177" s="67">
        <v>83</v>
      </c>
      <c r="O177" s="67">
        <v>0.63051999999999997</v>
      </c>
      <c r="P177" s="67">
        <v>112.36</v>
      </c>
      <c r="Q177" s="67">
        <v>112.99052</v>
      </c>
      <c r="R177" s="67">
        <v>100.62819</v>
      </c>
      <c r="S177" s="67">
        <v>7.7707199999999998</v>
      </c>
      <c r="T177" s="67">
        <v>1.0900000000000001</v>
      </c>
      <c r="U177" s="67">
        <v>30411417845.057999</v>
      </c>
      <c r="V177" s="67">
        <v>3.23</v>
      </c>
      <c r="W177" s="97">
        <v>2.1800000000000002</v>
      </c>
      <c r="X177" s="67">
        <v>7.06</v>
      </c>
      <c r="Y177" s="67">
        <v>7.02</v>
      </c>
      <c r="Z177" s="67">
        <v>53.04</v>
      </c>
      <c r="AA177" s="67">
        <v>55.96</v>
      </c>
    </row>
    <row r="178" spans="2:27">
      <c r="B178" s="64" t="s">
        <v>182</v>
      </c>
      <c r="C178" s="64">
        <v>42703</v>
      </c>
      <c r="D178" s="94">
        <v>3088069</v>
      </c>
      <c r="E178" s="94" t="s">
        <v>99</v>
      </c>
      <c r="F178" s="64" t="s">
        <v>44</v>
      </c>
      <c r="G178" s="64">
        <v>5</v>
      </c>
      <c r="H178" s="94" t="s">
        <v>100</v>
      </c>
      <c r="I178" s="70">
        <v>35076458</v>
      </c>
      <c r="J178" s="67">
        <v>42620</v>
      </c>
      <c r="K178" s="67">
        <v>42801</v>
      </c>
      <c r="L178" s="67">
        <v>0</v>
      </c>
      <c r="M178" s="67">
        <v>0.54144000000000003</v>
      </c>
      <c r="N178" s="67">
        <v>83</v>
      </c>
      <c r="O178" s="67">
        <v>1.1464099999999999</v>
      </c>
      <c r="P178" s="67">
        <v>130.22999999999999</v>
      </c>
      <c r="Q178" s="67">
        <v>131.37640999999999</v>
      </c>
      <c r="R178" s="67">
        <v>101.13875</v>
      </c>
      <c r="S178" s="67">
        <v>8.2707200000000007</v>
      </c>
      <c r="T178" s="67">
        <v>1.1599999999999999</v>
      </c>
      <c r="U178" s="67">
        <v>46082190868.593002</v>
      </c>
      <c r="V178" s="67">
        <v>4.8899999999999997</v>
      </c>
      <c r="W178" s="97">
        <v>3.31</v>
      </c>
      <c r="X178" s="67">
        <v>7.02</v>
      </c>
      <c r="Y178" s="67">
        <v>6.98</v>
      </c>
      <c r="Z178" s="67">
        <v>54.62</v>
      </c>
      <c r="AA178" s="67">
        <v>57.46</v>
      </c>
    </row>
    <row r="179" spans="2:27">
      <c r="B179" s="64" t="s">
        <v>182</v>
      </c>
      <c r="C179" s="64">
        <v>42703</v>
      </c>
      <c r="D179" s="94" t="s">
        <v>102</v>
      </c>
      <c r="E179" s="94" t="s">
        <v>103</v>
      </c>
      <c r="F179" s="64" t="s">
        <v>44</v>
      </c>
      <c r="G179" s="64">
        <v>2</v>
      </c>
      <c r="H179" s="94" t="s">
        <v>100</v>
      </c>
      <c r="I179" s="70">
        <v>25443304</v>
      </c>
      <c r="J179" s="67">
        <v>42620</v>
      </c>
      <c r="K179" s="67">
        <v>42801</v>
      </c>
      <c r="L179" s="67">
        <v>0</v>
      </c>
      <c r="M179" s="67">
        <v>0.54144000000000003</v>
      </c>
      <c r="N179" s="67">
        <v>83</v>
      </c>
      <c r="O179" s="67">
        <v>0.45856000000000002</v>
      </c>
      <c r="P179" s="67">
        <v>106.36</v>
      </c>
      <c r="Q179" s="67">
        <v>106.81856000000001</v>
      </c>
      <c r="R179" s="67">
        <v>100.45733</v>
      </c>
      <c r="S179" s="67">
        <v>8.7707200000000007</v>
      </c>
      <c r="T179" s="67">
        <v>1.23</v>
      </c>
      <c r="U179" s="67">
        <v>27178171848.875</v>
      </c>
      <c r="V179" s="67">
        <v>2.89</v>
      </c>
      <c r="W179" s="97">
        <v>1.95</v>
      </c>
      <c r="X179" s="67">
        <v>8.08</v>
      </c>
      <c r="Y179" s="67">
        <v>8.0299999999999994</v>
      </c>
      <c r="Z179" s="67">
        <v>68.87</v>
      </c>
      <c r="AA179" s="67">
        <v>72.02</v>
      </c>
    </row>
    <row r="180" spans="2:27">
      <c r="B180" s="64" t="s">
        <v>182</v>
      </c>
      <c r="C180" s="64">
        <v>42703</v>
      </c>
      <c r="D180" s="94" t="s">
        <v>104</v>
      </c>
      <c r="E180" s="94" t="s">
        <v>105</v>
      </c>
      <c r="F180" s="64" t="s">
        <v>44</v>
      </c>
      <c r="G180" s="64">
        <v>1.5</v>
      </c>
      <c r="H180" s="94" t="s">
        <v>106</v>
      </c>
      <c r="I180" s="70">
        <v>19453285</v>
      </c>
      <c r="J180" s="67">
        <v>42573</v>
      </c>
      <c r="K180" s="67">
        <v>42757</v>
      </c>
      <c r="L180" s="67">
        <v>0</v>
      </c>
      <c r="M180" s="67">
        <v>0.29348000000000002</v>
      </c>
      <c r="N180" s="67">
        <v>130</v>
      </c>
      <c r="O180" s="67">
        <v>0.52988999999999997</v>
      </c>
      <c r="P180" s="67">
        <v>101.2</v>
      </c>
      <c r="Q180" s="67">
        <v>101.72989</v>
      </c>
      <c r="R180" s="67">
        <v>100.52931</v>
      </c>
      <c r="S180" s="67">
        <v>9.6467399999999994</v>
      </c>
      <c r="T180" s="67">
        <v>1.37</v>
      </c>
      <c r="U180" s="67">
        <v>19789805685.625</v>
      </c>
      <c r="V180" s="67">
        <v>2.1</v>
      </c>
      <c r="W180" s="97">
        <v>1.42</v>
      </c>
      <c r="X180" s="67">
        <v>8.98</v>
      </c>
      <c r="Y180" s="67">
        <v>8.91</v>
      </c>
      <c r="Z180" s="67">
        <v>84.52</v>
      </c>
      <c r="AA180" s="67">
        <v>87.8</v>
      </c>
    </row>
    <row r="181" spans="2:27">
      <c r="B181" s="64" t="s">
        <v>182</v>
      </c>
      <c r="C181" s="64">
        <v>42703</v>
      </c>
      <c r="D181" s="94" t="s">
        <v>108</v>
      </c>
      <c r="E181" s="94" t="s">
        <v>109</v>
      </c>
      <c r="F181" s="64" t="s">
        <v>44</v>
      </c>
      <c r="G181" s="64">
        <v>4.25</v>
      </c>
      <c r="H181" s="94" t="s">
        <v>110</v>
      </c>
      <c r="I181" s="70">
        <v>31004407</v>
      </c>
      <c r="J181" s="67">
        <v>42528</v>
      </c>
      <c r="K181" s="67">
        <v>42711</v>
      </c>
      <c r="L181" s="67">
        <v>1</v>
      </c>
      <c r="M181" s="67">
        <v>4.3720000000000002E-2</v>
      </c>
      <c r="N181" s="67">
        <v>-8</v>
      </c>
      <c r="O181" s="67">
        <v>-9.2899999999999996E-2</v>
      </c>
      <c r="P181" s="67">
        <v>127.98</v>
      </c>
      <c r="Q181" s="67">
        <v>127.8871</v>
      </c>
      <c r="R181" s="67">
        <v>99.908119999999997</v>
      </c>
      <c r="S181" s="67">
        <v>11.02186</v>
      </c>
      <c r="T181" s="67">
        <v>1.49</v>
      </c>
      <c r="U181" s="67">
        <v>39650638170.458</v>
      </c>
      <c r="V181" s="67">
        <v>4.21</v>
      </c>
      <c r="W181" s="97">
        <v>2.85</v>
      </c>
      <c r="X181" s="67">
        <v>9.2100000000000009</v>
      </c>
      <c r="Y181" s="67">
        <v>9.14</v>
      </c>
      <c r="Z181" s="67">
        <v>94.67</v>
      </c>
      <c r="AA181" s="67">
        <v>97.81</v>
      </c>
    </row>
    <row r="182" spans="2:27">
      <c r="B182" s="64" t="s">
        <v>182</v>
      </c>
      <c r="C182" s="64">
        <v>42703</v>
      </c>
      <c r="D182" s="94">
        <v>240419</v>
      </c>
      <c r="E182" s="94" t="s">
        <v>111</v>
      </c>
      <c r="F182" s="64" t="s">
        <v>44</v>
      </c>
      <c r="G182" s="64">
        <v>6</v>
      </c>
      <c r="H182" s="94">
        <v>2028</v>
      </c>
      <c r="I182" s="70">
        <v>19027662</v>
      </c>
      <c r="J182" s="67">
        <v>42528</v>
      </c>
      <c r="K182" s="67">
        <v>42711</v>
      </c>
      <c r="L182" s="67">
        <v>1</v>
      </c>
      <c r="M182" s="67">
        <v>4.3720000000000002E-2</v>
      </c>
      <c r="N182" s="67">
        <v>-8</v>
      </c>
      <c r="O182" s="67">
        <v>-0.13114999999999999</v>
      </c>
      <c r="P182" s="67">
        <v>149.25</v>
      </c>
      <c r="Q182" s="67">
        <v>149.11885000000001</v>
      </c>
      <c r="R182" s="67">
        <v>99.870859999999993</v>
      </c>
      <c r="S182" s="67">
        <v>12.02186</v>
      </c>
      <c r="T182" s="67">
        <v>1.51</v>
      </c>
      <c r="U182" s="67">
        <v>28373831224.18</v>
      </c>
      <c r="V182" s="67">
        <v>3.01</v>
      </c>
      <c r="W182" s="97">
        <v>2.04</v>
      </c>
      <c r="X182" s="67">
        <v>9.41</v>
      </c>
      <c r="Y182" s="67">
        <v>9.34</v>
      </c>
      <c r="Z182" s="67">
        <v>102.52</v>
      </c>
      <c r="AA182" s="67">
        <v>105.63</v>
      </c>
    </row>
    <row r="183" spans="2:27">
      <c r="B183" s="64" t="s">
        <v>182</v>
      </c>
      <c r="C183" s="64">
        <v>42703</v>
      </c>
      <c r="D183" s="94" t="s">
        <v>112</v>
      </c>
      <c r="E183" s="94" t="s">
        <v>113</v>
      </c>
      <c r="F183" s="64" t="s">
        <v>44</v>
      </c>
      <c r="G183" s="64">
        <v>4.75</v>
      </c>
      <c r="H183" s="94" t="s">
        <v>114</v>
      </c>
      <c r="I183" s="70">
        <v>33640504</v>
      </c>
      <c r="J183" s="67">
        <v>42528</v>
      </c>
      <c r="K183" s="67">
        <v>42711</v>
      </c>
      <c r="L183" s="67">
        <v>1</v>
      </c>
      <c r="M183" s="67">
        <v>4.3720000000000002E-2</v>
      </c>
      <c r="N183" s="67">
        <v>-8</v>
      </c>
      <c r="O183" s="67">
        <v>-0.10383000000000001</v>
      </c>
      <c r="P183" s="67">
        <v>138.24</v>
      </c>
      <c r="Q183" s="67">
        <v>138.13616999999999</v>
      </c>
      <c r="R183" s="67">
        <v>99.897440000000003</v>
      </c>
      <c r="S183" s="67">
        <v>14.02186</v>
      </c>
      <c r="T183" s="67">
        <v>1.68</v>
      </c>
      <c r="U183" s="67">
        <v>46469705430.364998</v>
      </c>
      <c r="V183" s="67">
        <v>4.9400000000000004</v>
      </c>
      <c r="W183" s="97">
        <v>3.34</v>
      </c>
      <c r="X183" s="67">
        <v>11.02</v>
      </c>
      <c r="Y183" s="67">
        <v>10.93</v>
      </c>
      <c r="Z183" s="67">
        <v>140.49</v>
      </c>
      <c r="AA183" s="67">
        <v>143.58000000000001</v>
      </c>
    </row>
    <row r="184" spans="2:27">
      <c r="B184" s="64" t="s">
        <v>182</v>
      </c>
      <c r="C184" s="64">
        <v>42703</v>
      </c>
      <c r="D184" s="94">
        <v>489308</v>
      </c>
      <c r="E184" s="94" t="s">
        <v>115</v>
      </c>
      <c r="F184" s="64" t="s">
        <v>44</v>
      </c>
      <c r="G184" s="64">
        <v>4.25</v>
      </c>
      <c r="H184" s="94" t="s">
        <v>116</v>
      </c>
      <c r="I184" s="70">
        <v>35440462</v>
      </c>
      <c r="J184" s="67">
        <v>42528</v>
      </c>
      <c r="K184" s="67">
        <v>42711</v>
      </c>
      <c r="L184" s="67">
        <v>1</v>
      </c>
      <c r="M184" s="67">
        <v>4.3720000000000002E-2</v>
      </c>
      <c r="N184" s="67">
        <v>-8</v>
      </c>
      <c r="O184" s="67">
        <v>-9.2899999999999996E-2</v>
      </c>
      <c r="P184" s="67">
        <v>133.41</v>
      </c>
      <c r="Q184" s="67">
        <v>133.31710000000001</v>
      </c>
      <c r="R184" s="67">
        <v>99.908119999999997</v>
      </c>
      <c r="S184" s="67">
        <v>15.52186</v>
      </c>
      <c r="T184" s="67">
        <v>1.78</v>
      </c>
      <c r="U184" s="67">
        <v>47248197520.648003</v>
      </c>
      <c r="V184" s="67">
        <v>5.0199999999999996</v>
      </c>
      <c r="W184" s="97">
        <v>3.39</v>
      </c>
      <c r="X184" s="67">
        <v>12.14</v>
      </c>
      <c r="Y184" s="67">
        <v>12.04</v>
      </c>
      <c r="Z184" s="67">
        <v>171.17</v>
      </c>
      <c r="AA184" s="67">
        <v>174.13</v>
      </c>
    </row>
    <row r="185" spans="2:27">
      <c r="B185" s="64" t="s">
        <v>182</v>
      </c>
      <c r="C185" s="64">
        <v>42703</v>
      </c>
      <c r="D185" s="94" t="s">
        <v>117</v>
      </c>
      <c r="E185" s="94" t="s">
        <v>118</v>
      </c>
      <c r="F185" s="64" t="s">
        <v>44</v>
      </c>
      <c r="G185" s="64">
        <v>4.5</v>
      </c>
      <c r="H185" s="94" t="s">
        <v>119</v>
      </c>
      <c r="I185" s="70">
        <v>31783830</v>
      </c>
      <c r="J185" s="67">
        <v>42620</v>
      </c>
      <c r="K185" s="67">
        <v>42801</v>
      </c>
      <c r="L185" s="67">
        <v>0</v>
      </c>
      <c r="M185" s="67">
        <v>0.54144000000000003</v>
      </c>
      <c r="N185" s="67">
        <v>83</v>
      </c>
      <c r="O185" s="67">
        <v>1.0317700000000001</v>
      </c>
      <c r="P185" s="67">
        <v>139.62</v>
      </c>
      <c r="Q185" s="67">
        <v>140.65177</v>
      </c>
      <c r="R185" s="67">
        <v>101.02555</v>
      </c>
      <c r="S185" s="67">
        <v>17.770720000000001</v>
      </c>
      <c r="T185" s="67">
        <v>1.87</v>
      </c>
      <c r="U185" s="67">
        <v>44704518819.066002</v>
      </c>
      <c r="V185" s="67">
        <v>4.75</v>
      </c>
      <c r="W185" s="97">
        <v>3.21</v>
      </c>
      <c r="X185" s="67">
        <v>13.25</v>
      </c>
      <c r="Y185" s="67">
        <v>13.12</v>
      </c>
      <c r="Z185" s="67">
        <v>209.95</v>
      </c>
      <c r="AA185" s="67">
        <v>212.58</v>
      </c>
    </row>
    <row r="186" spans="2:27">
      <c r="B186" s="64" t="s">
        <v>182</v>
      </c>
      <c r="C186" s="64">
        <v>42703</v>
      </c>
      <c r="D186" s="94">
        <v>3245239</v>
      </c>
      <c r="E186" s="94" t="s">
        <v>120</v>
      </c>
      <c r="F186" s="64" t="s">
        <v>44</v>
      </c>
      <c r="G186" s="64">
        <v>4.25</v>
      </c>
      <c r="H186" s="94" t="s">
        <v>121</v>
      </c>
      <c r="I186" s="70">
        <v>29761912</v>
      </c>
      <c r="J186" s="67">
        <v>42620</v>
      </c>
      <c r="K186" s="67">
        <v>42801</v>
      </c>
      <c r="L186" s="67">
        <v>0</v>
      </c>
      <c r="M186" s="67">
        <v>0.54144000000000003</v>
      </c>
      <c r="N186" s="67">
        <v>83</v>
      </c>
      <c r="O186" s="67">
        <v>0.97445000000000004</v>
      </c>
      <c r="P186" s="67">
        <v>137.29</v>
      </c>
      <c r="Q186" s="67">
        <v>138.26445000000001</v>
      </c>
      <c r="R186" s="67">
        <v>100.9689</v>
      </c>
      <c r="S186" s="67">
        <v>19.270720000000001</v>
      </c>
      <c r="T186" s="67">
        <v>1.92</v>
      </c>
      <c r="U186" s="67">
        <v>41150143196.347</v>
      </c>
      <c r="V186" s="67">
        <v>4.37</v>
      </c>
      <c r="W186" s="97">
        <v>2.96</v>
      </c>
      <c r="X186" s="67">
        <v>14.22</v>
      </c>
      <c r="Y186" s="67">
        <v>14.08</v>
      </c>
      <c r="Z186" s="67">
        <v>243.41</v>
      </c>
      <c r="AA186" s="67">
        <v>245.77</v>
      </c>
    </row>
    <row r="187" spans="2:27">
      <c r="B187" s="64" t="s">
        <v>182</v>
      </c>
      <c r="C187" s="64">
        <v>42703</v>
      </c>
      <c r="D187" s="94" t="s">
        <v>122</v>
      </c>
      <c r="E187" s="94" t="s">
        <v>123</v>
      </c>
      <c r="F187" s="64" t="s">
        <v>44</v>
      </c>
      <c r="G187" s="64">
        <v>1.75</v>
      </c>
      <c r="H187" s="94" t="s">
        <v>124</v>
      </c>
      <c r="I187" s="70">
        <v>2711090</v>
      </c>
      <c r="J187" s="67">
        <v>42683</v>
      </c>
      <c r="K187" s="67">
        <v>42801</v>
      </c>
      <c r="L187" s="67">
        <v>0</v>
      </c>
      <c r="M187" s="67">
        <v>0.54144000000000003</v>
      </c>
      <c r="N187" s="67">
        <v>20</v>
      </c>
      <c r="O187" s="67">
        <v>9.6689999999999998E-2</v>
      </c>
      <c r="P187" s="67">
        <v>95.75</v>
      </c>
      <c r="Q187" s="67">
        <v>95.846689999999995</v>
      </c>
      <c r="R187" s="67">
        <v>100.09717000000001</v>
      </c>
      <c r="S187" s="67">
        <v>20.770720000000001</v>
      </c>
      <c r="T187" s="67">
        <v>2</v>
      </c>
      <c r="U187" s="67">
        <v>2598489894.6129999</v>
      </c>
      <c r="V187" s="67">
        <v>0.28000000000000003</v>
      </c>
      <c r="W187" s="97">
        <v>0.19</v>
      </c>
      <c r="X187" s="67">
        <v>17.399999999999999</v>
      </c>
      <c r="Y187" s="67">
        <v>17.22</v>
      </c>
      <c r="Z187" s="67">
        <v>339.09</v>
      </c>
      <c r="AA187" s="67">
        <v>340.93</v>
      </c>
    </row>
    <row r="188" spans="2:27">
      <c r="B188" s="64" t="s">
        <v>182</v>
      </c>
      <c r="C188" s="64">
        <v>42703</v>
      </c>
      <c r="D188" s="94" t="s">
        <v>125</v>
      </c>
      <c r="E188" s="94" t="s">
        <v>126</v>
      </c>
      <c r="F188" s="64" t="s">
        <v>44</v>
      </c>
      <c r="G188" s="64">
        <v>4.75</v>
      </c>
      <c r="H188" s="94" t="s">
        <v>127</v>
      </c>
      <c r="I188" s="70">
        <v>25201400</v>
      </c>
      <c r="J188" s="67">
        <v>42528</v>
      </c>
      <c r="K188" s="67">
        <v>42711</v>
      </c>
      <c r="L188" s="67">
        <v>1</v>
      </c>
      <c r="M188" s="67">
        <v>4.3720000000000002E-2</v>
      </c>
      <c r="N188" s="67">
        <v>-8</v>
      </c>
      <c r="O188" s="67">
        <v>-0.10383000000000001</v>
      </c>
      <c r="P188" s="67">
        <v>149.52000000000001</v>
      </c>
      <c r="Q188" s="67">
        <v>149.41616999999999</v>
      </c>
      <c r="R188" s="67">
        <v>99.897440000000003</v>
      </c>
      <c r="S188" s="67">
        <v>22.02186</v>
      </c>
      <c r="T188" s="67">
        <v>1.97</v>
      </c>
      <c r="U188" s="67">
        <v>37654967892.022003</v>
      </c>
      <c r="V188" s="67">
        <v>4</v>
      </c>
      <c r="W188" s="97">
        <v>2.7</v>
      </c>
      <c r="X188" s="67">
        <v>15.5</v>
      </c>
      <c r="Y188" s="67">
        <v>15.35</v>
      </c>
      <c r="Z188" s="67">
        <v>295.57</v>
      </c>
      <c r="AA188" s="67">
        <v>297.44</v>
      </c>
    </row>
    <row r="189" spans="2:27">
      <c r="B189" s="64" t="s">
        <v>182</v>
      </c>
      <c r="C189" s="64">
        <v>42703</v>
      </c>
      <c r="D189" s="94" t="s">
        <v>128</v>
      </c>
      <c r="E189" s="94" t="s">
        <v>129</v>
      </c>
      <c r="F189" s="64" t="s">
        <v>44</v>
      </c>
      <c r="G189" s="64">
        <v>4.25</v>
      </c>
      <c r="H189" s="94" t="s">
        <v>130</v>
      </c>
      <c r="I189" s="70">
        <v>22765628</v>
      </c>
      <c r="J189" s="67">
        <v>42620</v>
      </c>
      <c r="K189" s="67">
        <v>42801</v>
      </c>
      <c r="L189" s="67">
        <v>0</v>
      </c>
      <c r="M189" s="67">
        <v>0.54144000000000003</v>
      </c>
      <c r="N189" s="67">
        <v>83</v>
      </c>
      <c r="O189" s="67">
        <v>0.97445000000000004</v>
      </c>
      <c r="P189" s="67">
        <v>141.07</v>
      </c>
      <c r="Q189" s="67">
        <v>142.04445000000001</v>
      </c>
      <c r="R189" s="67">
        <v>100.9689</v>
      </c>
      <c r="S189" s="67">
        <v>22.770720000000001</v>
      </c>
      <c r="T189" s="67">
        <v>2</v>
      </c>
      <c r="U189" s="67">
        <v>32337310515.650002</v>
      </c>
      <c r="V189" s="67">
        <v>3.43</v>
      </c>
      <c r="W189" s="97">
        <v>2.3199999999999998</v>
      </c>
      <c r="X189" s="67">
        <v>16.079999999999998</v>
      </c>
      <c r="Y189" s="67">
        <v>15.92</v>
      </c>
      <c r="Z189" s="67">
        <v>318.89</v>
      </c>
      <c r="AA189" s="67">
        <v>320.5</v>
      </c>
    </row>
    <row r="190" spans="2:27">
      <c r="B190" s="64" t="s">
        <v>182</v>
      </c>
      <c r="C190" s="64">
        <v>42703</v>
      </c>
      <c r="D190" s="94" t="s">
        <v>131</v>
      </c>
      <c r="E190" s="94" t="s">
        <v>132</v>
      </c>
      <c r="F190" s="64" t="s">
        <v>44</v>
      </c>
      <c r="G190" s="64">
        <v>4.25</v>
      </c>
      <c r="H190" s="94" t="s">
        <v>133</v>
      </c>
      <c r="I190" s="70">
        <v>24846140</v>
      </c>
      <c r="J190" s="67">
        <v>42528</v>
      </c>
      <c r="K190" s="67">
        <v>42711</v>
      </c>
      <c r="L190" s="67">
        <v>1</v>
      </c>
      <c r="M190" s="67">
        <v>4.3720000000000002E-2</v>
      </c>
      <c r="N190" s="67">
        <v>-8</v>
      </c>
      <c r="O190" s="67">
        <v>-9.2899999999999996E-2</v>
      </c>
      <c r="P190" s="67">
        <v>142.72999999999999</v>
      </c>
      <c r="Q190" s="67">
        <v>142.6371</v>
      </c>
      <c r="R190" s="67">
        <v>99.908119999999997</v>
      </c>
      <c r="S190" s="67">
        <v>24.02186</v>
      </c>
      <c r="T190" s="67">
        <v>2</v>
      </c>
      <c r="U190" s="67">
        <v>35439814508.338997</v>
      </c>
      <c r="V190" s="67">
        <v>3.76</v>
      </c>
      <c r="W190" s="97">
        <v>2.5499999999999998</v>
      </c>
      <c r="X190" s="67">
        <v>16.84</v>
      </c>
      <c r="Y190" s="67">
        <v>16.670000000000002</v>
      </c>
      <c r="Z190" s="67">
        <v>350.05</v>
      </c>
      <c r="AA190" s="67">
        <v>351.4</v>
      </c>
    </row>
    <row r="191" spans="2:27">
      <c r="B191" s="64" t="s">
        <v>182</v>
      </c>
      <c r="C191" s="64">
        <v>42703</v>
      </c>
      <c r="D191" s="94" t="s">
        <v>134</v>
      </c>
      <c r="E191" s="94" t="s">
        <v>135</v>
      </c>
      <c r="F191" s="64" t="s">
        <v>44</v>
      </c>
      <c r="G191" s="64">
        <v>4.5</v>
      </c>
      <c r="H191" s="94" t="s">
        <v>136</v>
      </c>
      <c r="I191" s="70">
        <v>26635466</v>
      </c>
      <c r="J191" s="67">
        <v>42528</v>
      </c>
      <c r="K191" s="67">
        <v>42711</v>
      </c>
      <c r="L191" s="67">
        <v>1</v>
      </c>
      <c r="M191" s="67">
        <v>4.3720000000000002E-2</v>
      </c>
      <c r="N191" s="67">
        <v>-8</v>
      </c>
      <c r="O191" s="67">
        <v>-9.8360000000000003E-2</v>
      </c>
      <c r="P191" s="67">
        <v>150.56</v>
      </c>
      <c r="Q191" s="67">
        <v>150.46163999999999</v>
      </c>
      <c r="R191" s="67">
        <v>99.902780000000007</v>
      </c>
      <c r="S191" s="67">
        <v>26.02186</v>
      </c>
      <c r="T191" s="67">
        <v>2</v>
      </c>
      <c r="U191" s="67">
        <v>40076158790.584</v>
      </c>
      <c r="V191" s="67">
        <v>4.26</v>
      </c>
      <c r="W191" s="97">
        <v>2.88</v>
      </c>
      <c r="X191" s="67">
        <v>17.649999999999999</v>
      </c>
      <c r="Y191" s="67">
        <v>17.47</v>
      </c>
      <c r="Z191" s="67">
        <v>391.03</v>
      </c>
      <c r="AA191" s="67">
        <v>391.98</v>
      </c>
    </row>
    <row r="192" spans="2:27">
      <c r="B192" s="64" t="s">
        <v>182</v>
      </c>
      <c r="C192" s="64">
        <v>42703</v>
      </c>
      <c r="D192" s="94" t="s">
        <v>137</v>
      </c>
      <c r="E192" s="94" t="s">
        <v>138</v>
      </c>
      <c r="F192" s="64" t="s">
        <v>44</v>
      </c>
      <c r="G192" s="64">
        <v>3.25</v>
      </c>
      <c r="H192" s="94" t="s">
        <v>139</v>
      </c>
      <c r="I192" s="70">
        <v>27343680</v>
      </c>
      <c r="J192" s="67">
        <v>42573</v>
      </c>
      <c r="K192" s="67">
        <v>42757</v>
      </c>
      <c r="L192" s="67">
        <v>0</v>
      </c>
      <c r="M192" s="67">
        <v>0.29348000000000002</v>
      </c>
      <c r="N192" s="67">
        <v>130</v>
      </c>
      <c r="O192" s="67">
        <v>1.1480999999999999</v>
      </c>
      <c r="P192" s="67">
        <v>125.4</v>
      </c>
      <c r="Q192" s="67">
        <v>126.54810000000001</v>
      </c>
      <c r="R192" s="67">
        <v>101.14538</v>
      </c>
      <c r="S192" s="67">
        <v>27.146740000000001</v>
      </c>
      <c r="T192" s="67">
        <v>2.0299999999999998</v>
      </c>
      <c r="U192" s="67">
        <v>34602906915.652</v>
      </c>
      <c r="V192" s="67">
        <v>3.68</v>
      </c>
      <c r="W192" s="97">
        <v>2.4900000000000002</v>
      </c>
      <c r="X192" s="67">
        <v>19.13</v>
      </c>
      <c r="Y192" s="67">
        <v>18.940000000000001</v>
      </c>
      <c r="Z192" s="67">
        <v>453.65</v>
      </c>
      <c r="AA192" s="67">
        <v>453.96</v>
      </c>
    </row>
    <row r="193" spans="2:27">
      <c r="B193" s="64" t="s">
        <v>182</v>
      </c>
      <c r="C193" s="64">
        <v>42703</v>
      </c>
      <c r="D193" s="94" t="s">
        <v>140</v>
      </c>
      <c r="E193" s="94" t="s">
        <v>141</v>
      </c>
      <c r="F193" s="64" t="s">
        <v>44</v>
      </c>
      <c r="G193" s="64">
        <v>3.5</v>
      </c>
      <c r="H193" s="94" t="s">
        <v>142</v>
      </c>
      <c r="I193" s="70">
        <v>27622736</v>
      </c>
      <c r="J193" s="67">
        <v>42573</v>
      </c>
      <c r="K193" s="67">
        <v>42757</v>
      </c>
      <c r="L193" s="67">
        <v>0</v>
      </c>
      <c r="M193" s="67">
        <v>0.29348000000000002</v>
      </c>
      <c r="N193" s="67">
        <v>130</v>
      </c>
      <c r="O193" s="67">
        <v>1.23641</v>
      </c>
      <c r="P193" s="67">
        <v>131.4</v>
      </c>
      <c r="Q193" s="67">
        <v>132.63641000000001</v>
      </c>
      <c r="R193" s="67">
        <v>101.23326</v>
      </c>
      <c r="S193" s="67">
        <v>28.146740000000001</v>
      </c>
      <c r="T193" s="67">
        <v>2.0299999999999998</v>
      </c>
      <c r="U193" s="67">
        <v>36637806214.869003</v>
      </c>
      <c r="V193" s="67">
        <v>3.89</v>
      </c>
      <c r="W193" s="97">
        <v>2.63</v>
      </c>
      <c r="X193" s="67">
        <v>19.350000000000001</v>
      </c>
      <c r="Y193" s="67">
        <v>19.149999999999999</v>
      </c>
      <c r="Z193" s="67">
        <v>470.13</v>
      </c>
      <c r="AA193" s="67">
        <v>470.21</v>
      </c>
    </row>
    <row r="194" spans="2:27">
      <c r="B194" s="64" t="s">
        <v>182</v>
      </c>
      <c r="C194" s="64">
        <v>42703</v>
      </c>
      <c r="D194" s="94" t="s">
        <v>143</v>
      </c>
      <c r="E194" s="94" t="s">
        <v>144</v>
      </c>
      <c r="F194" s="64" t="s">
        <v>44</v>
      </c>
      <c r="G194" s="64">
        <v>4.25</v>
      </c>
      <c r="H194" s="94" t="s">
        <v>145</v>
      </c>
      <c r="I194" s="70">
        <v>23107694</v>
      </c>
      <c r="J194" s="67">
        <v>42528</v>
      </c>
      <c r="K194" s="67">
        <v>42711</v>
      </c>
      <c r="L194" s="67">
        <v>1</v>
      </c>
      <c r="M194" s="67">
        <v>4.3720000000000002E-2</v>
      </c>
      <c r="N194" s="67">
        <v>-8</v>
      </c>
      <c r="O194" s="67">
        <v>-9.2899999999999996E-2</v>
      </c>
      <c r="P194" s="67">
        <v>150.65</v>
      </c>
      <c r="Q194" s="67">
        <v>150.55709999999999</v>
      </c>
      <c r="R194" s="67">
        <v>99.908119999999997</v>
      </c>
      <c r="S194" s="67">
        <v>30.02186</v>
      </c>
      <c r="T194" s="67">
        <v>2</v>
      </c>
      <c r="U194" s="67">
        <v>34790274847.175003</v>
      </c>
      <c r="V194" s="67">
        <v>3.7</v>
      </c>
      <c r="W194" s="97">
        <v>2.5</v>
      </c>
      <c r="X194" s="67">
        <v>19.72</v>
      </c>
      <c r="Y194" s="67">
        <v>19.53</v>
      </c>
      <c r="Z194" s="67">
        <v>496.9</v>
      </c>
      <c r="AA194" s="67">
        <v>496.79</v>
      </c>
    </row>
    <row r="195" spans="2:27">
      <c r="B195" s="64" t="s">
        <v>182</v>
      </c>
      <c r="C195" s="64">
        <v>42703</v>
      </c>
      <c r="D195" s="94" t="s">
        <v>146</v>
      </c>
      <c r="E195" s="94" t="s">
        <v>147</v>
      </c>
      <c r="F195" s="64" t="s">
        <v>44</v>
      </c>
      <c r="G195" s="64">
        <v>1.5</v>
      </c>
      <c r="H195" s="94" t="s">
        <v>148</v>
      </c>
      <c r="I195" s="70">
        <v>4874999</v>
      </c>
      <c r="J195" s="67">
        <v>42634</v>
      </c>
      <c r="K195" s="67">
        <v>42757</v>
      </c>
      <c r="L195" s="67">
        <v>0</v>
      </c>
      <c r="M195" s="67">
        <v>0.29348000000000002</v>
      </c>
      <c r="N195" s="67">
        <v>69</v>
      </c>
      <c r="O195" s="67">
        <v>0.28125</v>
      </c>
      <c r="P195" s="67">
        <v>89.47</v>
      </c>
      <c r="Q195" s="67">
        <v>89.751249999999999</v>
      </c>
      <c r="R195" s="67">
        <v>100.28121</v>
      </c>
      <c r="S195" s="67">
        <v>30.646740000000001</v>
      </c>
      <c r="T195" s="67">
        <v>1.96</v>
      </c>
      <c r="U195" s="67">
        <v>4375372539.9879999</v>
      </c>
      <c r="V195" s="67">
        <v>0.46</v>
      </c>
      <c r="W195" s="97">
        <v>0.31</v>
      </c>
      <c r="X195" s="67">
        <v>24.18</v>
      </c>
      <c r="Y195" s="67">
        <v>23.95</v>
      </c>
      <c r="Z195" s="67">
        <v>681.18</v>
      </c>
      <c r="AA195" s="67">
        <v>679.9</v>
      </c>
    </row>
    <row r="196" spans="2:27">
      <c r="B196" s="64" t="s">
        <v>182</v>
      </c>
      <c r="C196" s="64">
        <v>42703</v>
      </c>
      <c r="D196" s="94" t="s">
        <v>149</v>
      </c>
      <c r="E196" s="94" t="s">
        <v>150</v>
      </c>
      <c r="F196" s="64" t="s">
        <v>44</v>
      </c>
      <c r="G196" s="64">
        <v>4.25</v>
      </c>
      <c r="H196" s="94" t="s">
        <v>151</v>
      </c>
      <c r="I196" s="70">
        <v>19772077</v>
      </c>
      <c r="J196" s="67">
        <v>42528</v>
      </c>
      <c r="K196" s="67">
        <v>42711</v>
      </c>
      <c r="L196" s="67">
        <v>1</v>
      </c>
      <c r="M196" s="67">
        <v>4.3720000000000002E-2</v>
      </c>
      <c r="N196" s="67">
        <v>-8</v>
      </c>
      <c r="O196" s="67">
        <v>-9.2899999999999996E-2</v>
      </c>
      <c r="P196" s="67">
        <v>156.31</v>
      </c>
      <c r="Q196" s="67">
        <v>156.21709999999999</v>
      </c>
      <c r="R196" s="67">
        <v>99.908119999999997</v>
      </c>
      <c r="S196" s="67">
        <v>33.021859999999997</v>
      </c>
      <c r="T196" s="67">
        <v>1.93</v>
      </c>
      <c r="U196" s="67">
        <v>30887366055.476002</v>
      </c>
      <c r="V196" s="67">
        <v>3.28</v>
      </c>
      <c r="W196" s="97">
        <v>2.2200000000000002</v>
      </c>
      <c r="X196" s="67">
        <v>21.13</v>
      </c>
      <c r="Y196" s="67">
        <v>20.93</v>
      </c>
      <c r="Z196" s="67">
        <v>577.87</v>
      </c>
      <c r="AA196" s="67">
        <v>577.22</v>
      </c>
    </row>
    <row r="197" spans="2:27">
      <c r="B197" s="64" t="s">
        <v>182</v>
      </c>
      <c r="C197" s="64">
        <v>42703</v>
      </c>
      <c r="D197" s="94" t="s">
        <v>152</v>
      </c>
      <c r="E197" s="94" t="s">
        <v>153</v>
      </c>
      <c r="F197" s="64" t="s">
        <v>44</v>
      </c>
      <c r="G197" s="64">
        <v>3.75</v>
      </c>
      <c r="H197" s="94" t="s">
        <v>154</v>
      </c>
      <c r="I197" s="70">
        <v>23591655</v>
      </c>
      <c r="J197" s="67">
        <v>42573</v>
      </c>
      <c r="K197" s="67">
        <v>42757</v>
      </c>
      <c r="L197" s="67">
        <v>0</v>
      </c>
      <c r="M197" s="67">
        <v>0.29348000000000002</v>
      </c>
      <c r="N197" s="67">
        <v>130</v>
      </c>
      <c r="O197" s="67">
        <v>1.32473</v>
      </c>
      <c r="P197" s="67">
        <v>147.80000000000001</v>
      </c>
      <c r="Q197" s="67">
        <v>149.12473</v>
      </c>
      <c r="R197" s="67">
        <v>101.32111</v>
      </c>
      <c r="S197" s="67">
        <v>35.646740000000001</v>
      </c>
      <c r="T197" s="67">
        <v>1.9</v>
      </c>
      <c r="U197" s="67">
        <v>35180991410.991997</v>
      </c>
      <c r="V197" s="67">
        <v>3.74</v>
      </c>
      <c r="W197" s="97">
        <v>2.5299999999999998</v>
      </c>
      <c r="X197" s="67">
        <v>22.63</v>
      </c>
      <c r="Y197" s="67">
        <v>22.42</v>
      </c>
      <c r="Z197" s="67">
        <v>669.72</v>
      </c>
      <c r="AA197" s="67">
        <v>668.29</v>
      </c>
    </row>
    <row r="198" spans="2:27">
      <c r="B198" s="64" t="s">
        <v>182</v>
      </c>
      <c r="C198" s="64">
        <v>42703</v>
      </c>
      <c r="D198" s="94" t="s">
        <v>155</v>
      </c>
      <c r="E198" s="94" t="s">
        <v>156</v>
      </c>
      <c r="F198" s="64" t="s">
        <v>44</v>
      </c>
      <c r="G198" s="64">
        <v>4.25</v>
      </c>
      <c r="H198" s="94" t="s">
        <v>157</v>
      </c>
      <c r="I198" s="70">
        <v>25994750</v>
      </c>
      <c r="J198" s="67">
        <v>42528</v>
      </c>
      <c r="K198" s="67">
        <v>42711</v>
      </c>
      <c r="L198" s="67">
        <v>1</v>
      </c>
      <c r="M198" s="67">
        <v>4.3720000000000002E-2</v>
      </c>
      <c r="N198" s="67">
        <v>-8</v>
      </c>
      <c r="O198" s="67">
        <v>-9.2899999999999996E-2</v>
      </c>
      <c r="P198" s="67">
        <v>166.53</v>
      </c>
      <c r="Q198" s="67">
        <v>166.43709999999999</v>
      </c>
      <c r="R198" s="67">
        <v>99.908119999999997</v>
      </c>
      <c r="S198" s="67">
        <v>39.021859999999997</v>
      </c>
      <c r="T198" s="67">
        <v>1.85</v>
      </c>
      <c r="U198" s="67">
        <v>43264909046.584999</v>
      </c>
      <c r="V198" s="67">
        <v>4.5999999999999996</v>
      </c>
      <c r="W198" s="97">
        <v>3.11</v>
      </c>
      <c r="X198" s="67">
        <v>23.78</v>
      </c>
      <c r="Y198" s="67">
        <v>23.56</v>
      </c>
      <c r="Z198" s="67">
        <v>748.96</v>
      </c>
      <c r="AA198" s="67">
        <v>746.97</v>
      </c>
    </row>
    <row r="199" spans="2:27">
      <c r="B199" s="64" t="s">
        <v>182</v>
      </c>
      <c r="C199" s="64">
        <v>42703</v>
      </c>
      <c r="D199" s="94" t="s">
        <v>158</v>
      </c>
      <c r="E199" s="94" t="s">
        <v>159</v>
      </c>
      <c r="F199" s="64" t="s">
        <v>44</v>
      </c>
      <c r="G199" s="64">
        <v>4</v>
      </c>
      <c r="H199" s="94" t="s">
        <v>160</v>
      </c>
      <c r="I199" s="70">
        <v>23208794</v>
      </c>
      <c r="J199" s="67">
        <v>42573</v>
      </c>
      <c r="K199" s="67">
        <v>42757</v>
      </c>
      <c r="L199" s="67">
        <v>0</v>
      </c>
      <c r="M199" s="67">
        <v>0.29348000000000002</v>
      </c>
      <c r="N199" s="67">
        <v>130</v>
      </c>
      <c r="O199" s="67">
        <v>1.4130400000000001</v>
      </c>
      <c r="P199" s="67">
        <v>164.9</v>
      </c>
      <c r="Q199" s="67">
        <v>166.31304</v>
      </c>
      <c r="R199" s="67">
        <v>101.40893</v>
      </c>
      <c r="S199" s="67">
        <v>43.146740000000001</v>
      </c>
      <c r="T199" s="67">
        <v>1.82</v>
      </c>
      <c r="U199" s="67">
        <v>38599251656</v>
      </c>
      <c r="V199" s="67">
        <v>4.0999999999999996</v>
      </c>
      <c r="W199" s="97">
        <v>2.77</v>
      </c>
      <c r="X199" s="67">
        <v>25.51</v>
      </c>
      <c r="Y199" s="67">
        <v>25.28</v>
      </c>
      <c r="Z199" s="67">
        <v>879.46</v>
      </c>
      <c r="AA199" s="67">
        <v>876.18</v>
      </c>
    </row>
    <row r="200" spans="2:27">
      <c r="B200" s="64" t="s">
        <v>182</v>
      </c>
      <c r="C200" s="64">
        <v>42703</v>
      </c>
      <c r="D200" s="94" t="s">
        <v>161</v>
      </c>
      <c r="E200" s="94" t="s">
        <v>162</v>
      </c>
      <c r="F200" s="64" t="s">
        <v>44</v>
      </c>
      <c r="G200" s="64">
        <v>2.5</v>
      </c>
      <c r="H200" s="94" t="s">
        <v>163</v>
      </c>
      <c r="I200" s="70">
        <v>13602000</v>
      </c>
      <c r="J200" s="67">
        <v>42573</v>
      </c>
      <c r="K200" s="67">
        <v>42757</v>
      </c>
      <c r="L200" s="67">
        <v>0</v>
      </c>
      <c r="M200" s="67">
        <v>0.29348000000000002</v>
      </c>
      <c r="N200" s="67">
        <v>130</v>
      </c>
      <c r="O200" s="67">
        <v>0.88314999999999999</v>
      </c>
      <c r="P200" s="67">
        <v>121.5</v>
      </c>
      <c r="Q200" s="67">
        <v>122.38315</v>
      </c>
      <c r="R200" s="67">
        <v>100.88154</v>
      </c>
      <c r="S200" s="67">
        <v>48.646740000000001</v>
      </c>
      <c r="T200" s="67">
        <v>1.83</v>
      </c>
      <c r="U200" s="67">
        <v>16646556358.695999</v>
      </c>
      <c r="V200" s="67">
        <v>1.77</v>
      </c>
      <c r="W200" s="97">
        <v>1.2</v>
      </c>
      <c r="X200" s="67">
        <v>30.18</v>
      </c>
      <c r="Y200" s="67">
        <v>29.9</v>
      </c>
      <c r="Z200" s="67">
        <v>1211.4000000000001</v>
      </c>
      <c r="AA200" s="67">
        <v>1204.3399999999999</v>
      </c>
    </row>
    <row r="201" spans="2:27">
      <c r="B201" s="64" t="s">
        <v>182</v>
      </c>
      <c r="C201" s="64">
        <v>42703</v>
      </c>
      <c r="D201" s="94" t="s">
        <v>164</v>
      </c>
      <c r="E201" s="94" t="s">
        <v>165</v>
      </c>
      <c r="F201" s="64" t="s">
        <v>44</v>
      </c>
      <c r="G201" s="64">
        <v>3.5</v>
      </c>
      <c r="H201" s="94" t="s">
        <v>166</v>
      </c>
      <c r="I201" s="70">
        <v>19485985</v>
      </c>
      <c r="J201" s="67">
        <v>42573</v>
      </c>
      <c r="K201" s="67">
        <v>42757</v>
      </c>
      <c r="L201" s="67">
        <v>0</v>
      </c>
      <c r="M201" s="67">
        <v>0.29348000000000002</v>
      </c>
      <c r="N201" s="67">
        <v>130</v>
      </c>
      <c r="O201" s="67">
        <v>1.23641</v>
      </c>
      <c r="P201" s="67">
        <v>155.49</v>
      </c>
      <c r="Q201" s="67">
        <v>156.72640999999999</v>
      </c>
      <c r="R201" s="67">
        <v>101.23326</v>
      </c>
      <c r="S201" s="67">
        <v>51.646740000000001</v>
      </c>
      <c r="T201" s="67">
        <v>1.83</v>
      </c>
      <c r="U201" s="67">
        <v>30539685336.689999</v>
      </c>
      <c r="V201" s="67">
        <v>3.24</v>
      </c>
      <c r="W201" s="97">
        <v>2.19</v>
      </c>
      <c r="X201" s="67">
        <v>29.25</v>
      </c>
      <c r="Y201" s="67">
        <v>28.99</v>
      </c>
      <c r="Z201" s="67">
        <v>1183.68</v>
      </c>
      <c r="AA201" s="67">
        <v>1176.6400000000001</v>
      </c>
    </row>
    <row r="202" spans="2:27">
      <c r="B202" s="64" t="s">
        <v>183</v>
      </c>
      <c r="C202" s="64">
        <v>42703</v>
      </c>
      <c r="D202" s="94" t="s">
        <v>108</v>
      </c>
      <c r="E202" s="94" t="s">
        <v>109</v>
      </c>
      <c r="F202" s="64" t="s">
        <v>44</v>
      </c>
      <c r="G202" s="64">
        <v>4.25</v>
      </c>
      <c r="H202" s="94" t="s">
        <v>110</v>
      </c>
      <c r="I202" s="70">
        <v>31004407</v>
      </c>
      <c r="J202" s="67">
        <v>42528</v>
      </c>
      <c r="K202" s="67">
        <v>42711</v>
      </c>
      <c r="L202" s="67">
        <v>1</v>
      </c>
      <c r="M202" s="67">
        <v>4.3720000000000002E-2</v>
      </c>
      <c r="N202" s="67">
        <v>-8</v>
      </c>
      <c r="O202" s="67">
        <v>-9.2899999999999996E-2</v>
      </c>
      <c r="P202" s="67">
        <v>127.98</v>
      </c>
      <c r="Q202" s="67">
        <v>127.8871</v>
      </c>
      <c r="R202" s="67">
        <v>99.908119999999997</v>
      </c>
      <c r="S202" s="67">
        <v>11.02186</v>
      </c>
      <c r="T202" s="67">
        <v>1.49</v>
      </c>
      <c r="U202" s="67">
        <v>39650638170.458</v>
      </c>
      <c r="V202" s="67">
        <v>5.65</v>
      </c>
      <c r="W202" s="97">
        <v>2.85</v>
      </c>
      <c r="X202" s="67">
        <v>9.2100000000000009</v>
      </c>
      <c r="Y202" s="67">
        <v>9.14</v>
      </c>
      <c r="Z202" s="67">
        <v>94.67</v>
      </c>
      <c r="AA202" s="67">
        <v>97.81</v>
      </c>
    </row>
    <row r="203" spans="2:27">
      <c r="B203" s="64" t="s">
        <v>183</v>
      </c>
      <c r="C203" s="64">
        <v>42703</v>
      </c>
      <c r="D203" s="94">
        <v>240419</v>
      </c>
      <c r="E203" s="94" t="s">
        <v>111</v>
      </c>
      <c r="F203" s="64" t="s">
        <v>44</v>
      </c>
      <c r="G203" s="64">
        <v>6</v>
      </c>
      <c r="H203" s="94">
        <v>2028</v>
      </c>
      <c r="I203" s="70">
        <v>19027662</v>
      </c>
      <c r="J203" s="67">
        <v>42528</v>
      </c>
      <c r="K203" s="67">
        <v>42711</v>
      </c>
      <c r="L203" s="67">
        <v>1</v>
      </c>
      <c r="M203" s="67">
        <v>4.3720000000000002E-2</v>
      </c>
      <c r="N203" s="67">
        <v>-8</v>
      </c>
      <c r="O203" s="67">
        <v>-0.13114999999999999</v>
      </c>
      <c r="P203" s="67">
        <v>149.25</v>
      </c>
      <c r="Q203" s="67">
        <v>149.11885000000001</v>
      </c>
      <c r="R203" s="67">
        <v>99.870859999999993</v>
      </c>
      <c r="S203" s="67">
        <v>12.02186</v>
      </c>
      <c r="T203" s="67">
        <v>1.51</v>
      </c>
      <c r="U203" s="67">
        <v>28373831224.18</v>
      </c>
      <c r="V203" s="67">
        <v>4.05</v>
      </c>
      <c r="W203" s="97">
        <v>2.04</v>
      </c>
      <c r="X203" s="67">
        <v>9.41</v>
      </c>
      <c r="Y203" s="67">
        <v>9.34</v>
      </c>
      <c r="Z203" s="67">
        <v>102.52</v>
      </c>
      <c r="AA203" s="67">
        <v>105.63</v>
      </c>
    </row>
    <row r="204" spans="2:27">
      <c r="B204" s="64" t="s">
        <v>183</v>
      </c>
      <c r="C204" s="64">
        <v>42703</v>
      </c>
      <c r="D204" s="94" t="s">
        <v>112</v>
      </c>
      <c r="E204" s="94" t="s">
        <v>113</v>
      </c>
      <c r="F204" s="64" t="s">
        <v>44</v>
      </c>
      <c r="G204" s="64">
        <v>4.75</v>
      </c>
      <c r="H204" s="94" t="s">
        <v>114</v>
      </c>
      <c r="I204" s="70">
        <v>33640504</v>
      </c>
      <c r="J204" s="67">
        <v>42528</v>
      </c>
      <c r="K204" s="67">
        <v>42711</v>
      </c>
      <c r="L204" s="67">
        <v>1</v>
      </c>
      <c r="M204" s="67">
        <v>4.3720000000000002E-2</v>
      </c>
      <c r="N204" s="67">
        <v>-8</v>
      </c>
      <c r="O204" s="67">
        <v>-0.10383000000000001</v>
      </c>
      <c r="P204" s="67">
        <v>138.24</v>
      </c>
      <c r="Q204" s="67">
        <v>138.13616999999999</v>
      </c>
      <c r="R204" s="67">
        <v>99.897440000000003</v>
      </c>
      <c r="S204" s="67">
        <v>14.02186</v>
      </c>
      <c r="T204" s="67">
        <v>1.68</v>
      </c>
      <c r="U204" s="67">
        <v>46469705430.364998</v>
      </c>
      <c r="V204" s="67">
        <v>6.63</v>
      </c>
      <c r="W204" s="97">
        <v>3.34</v>
      </c>
      <c r="X204" s="67">
        <v>11.02</v>
      </c>
      <c r="Y204" s="67">
        <v>10.93</v>
      </c>
      <c r="Z204" s="67">
        <v>140.49</v>
      </c>
      <c r="AA204" s="67">
        <v>143.58000000000001</v>
      </c>
    </row>
    <row r="205" spans="2:27">
      <c r="B205" s="64" t="s">
        <v>183</v>
      </c>
      <c r="C205" s="64">
        <v>42703</v>
      </c>
      <c r="D205" s="94">
        <v>489308</v>
      </c>
      <c r="E205" s="94" t="s">
        <v>115</v>
      </c>
      <c r="F205" s="64" t="s">
        <v>44</v>
      </c>
      <c r="G205" s="64">
        <v>4.25</v>
      </c>
      <c r="H205" s="94" t="s">
        <v>116</v>
      </c>
      <c r="I205" s="70">
        <v>35440462</v>
      </c>
      <c r="J205" s="67">
        <v>42528</v>
      </c>
      <c r="K205" s="67">
        <v>42711</v>
      </c>
      <c r="L205" s="67">
        <v>1</v>
      </c>
      <c r="M205" s="67">
        <v>4.3720000000000002E-2</v>
      </c>
      <c r="N205" s="67">
        <v>-8</v>
      </c>
      <c r="O205" s="67">
        <v>-9.2899999999999996E-2</v>
      </c>
      <c r="P205" s="67">
        <v>133.41</v>
      </c>
      <c r="Q205" s="67">
        <v>133.31710000000001</v>
      </c>
      <c r="R205" s="67">
        <v>99.908119999999997</v>
      </c>
      <c r="S205" s="67">
        <v>15.52186</v>
      </c>
      <c r="T205" s="67">
        <v>1.78</v>
      </c>
      <c r="U205" s="67">
        <v>47248197520.648003</v>
      </c>
      <c r="V205" s="67">
        <v>6.74</v>
      </c>
      <c r="W205" s="97">
        <v>3.39</v>
      </c>
      <c r="X205" s="67">
        <v>12.14</v>
      </c>
      <c r="Y205" s="67">
        <v>12.04</v>
      </c>
      <c r="Z205" s="67">
        <v>171.17</v>
      </c>
      <c r="AA205" s="67">
        <v>174.13</v>
      </c>
    </row>
    <row r="206" spans="2:27">
      <c r="B206" s="64" t="s">
        <v>183</v>
      </c>
      <c r="C206" s="64">
        <v>42703</v>
      </c>
      <c r="D206" s="94" t="s">
        <v>117</v>
      </c>
      <c r="E206" s="94" t="s">
        <v>118</v>
      </c>
      <c r="F206" s="64" t="s">
        <v>44</v>
      </c>
      <c r="G206" s="64">
        <v>4.5</v>
      </c>
      <c r="H206" s="94" t="s">
        <v>119</v>
      </c>
      <c r="I206" s="70">
        <v>31783830</v>
      </c>
      <c r="J206" s="67">
        <v>42620</v>
      </c>
      <c r="K206" s="67">
        <v>42801</v>
      </c>
      <c r="L206" s="67">
        <v>0</v>
      </c>
      <c r="M206" s="67">
        <v>0.54144000000000003</v>
      </c>
      <c r="N206" s="67">
        <v>83</v>
      </c>
      <c r="O206" s="67">
        <v>1.0317700000000001</v>
      </c>
      <c r="P206" s="67">
        <v>139.62</v>
      </c>
      <c r="Q206" s="67">
        <v>140.65177</v>
      </c>
      <c r="R206" s="67">
        <v>101.02555</v>
      </c>
      <c r="S206" s="67">
        <v>17.770720000000001</v>
      </c>
      <c r="T206" s="67">
        <v>1.87</v>
      </c>
      <c r="U206" s="67">
        <v>44704518819.066002</v>
      </c>
      <c r="V206" s="67">
        <v>6.38</v>
      </c>
      <c r="W206" s="97">
        <v>3.21</v>
      </c>
      <c r="X206" s="67">
        <v>13.25</v>
      </c>
      <c r="Y206" s="67">
        <v>13.12</v>
      </c>
      <c r="Z206" s="67">
        <v>209.95</v>
      </c>
      <c r="AA206" s="67">
        <v>212.58</v>
      </c>
    </row>
    <row r="207" spans="2:27">
      <c r="B207" s="64" t="s">
        <v>183</v>
      </c>
      <c r="C207" s="64">
        <v>42703</v>
      </c>
      <c r="D207" s="94">
        <v>3245239</v>
      </c>
      <c r="E207" s="94" t="s">
        <v>120</v>
      </c>
      <c r="F207" s="64" t="s">
        <v>44</v>
      </c>
      <c r="G207" s="64">
        <v>4.25</v>
      </c>
      <c r="H207" s="94" t="s">
        <v>121</v>
      </c>
      <c r="I207" s="70">
        <v>29761912</v>
      </c>
      <c r="J207" s="67">
        <v>42620</v>
      </c>
      <c r="K207" s="67">
        <v>42801</v>
      </c>
      <c r="L207" s="67">
        <v>0</v>
      </c>
      <c r="M207" s="67">
        <v>0.54144000000000003</v>
      </c>
      <c r="N207" s="67">
        <v>83</v>
      </c>
      <c r="O207" s="67">
        <v>0.97445000000000004</v>
      </c>
      <c r="P207" s="67">
        <v>137.29</v>
      </c>
      <c r="Q207" s="67">
        <v>138.26445000000001</v>
      </c>
      <c r="R207" s="67">
        <v>100.9689</v>
      </c>
      <c r="S207" s="67">
        <v>19.270720000000001</v>
      </c>
      <c r="T207" s="67">
        <v>1.92</v>
      </c>
      <c r="U207" s="67">
        <v>41150143196.347</v>
      </c>
      <c r="V207" s="67">
        <v>5.87</v>
      </c>
      <c r="W207" s="97">
        <v>2.96</v>
      </c>
      <c r="X207" s="67">
        <v>14.22</v>
      </c>
      <c r="Y207" s="67">
        <v>14.08</v>
      </c>
      <c r="Z207" s="67">
        <v>243.41</v>
      </c>
      <c r="AA207" s="67">
        <v>245.77</v>
      </c>
    </row>
    <row r="208" spans="2:27">
      <c r="B208" s="64" t="s">
        <v>183</v>
      </c>
      <c r="C208" s="64">
        <v>42703</v>
      </c>
      <c r="D208" s="94" t="s">
        <v>122</v>
      </c>
      <c r="E208" s="94" t="s">
        <v>123</v>
      </c>
      <c r="F208" s="64" t="s">
        <v>44</v>
      </c>
      <c r="G208" s="64">
        <v>1.75</v>
      </c>
      <c r="H208" s="94" t="s">
        <v>124</v>
      </c>
      <c r="I208" s="70">
        <v>2711090</v>
      </c>
      <c r="J208" s="67">
        <v>42683</v>
      </c>
      <c r="K208" s="67">
        <v>42801</v>
      </c>
      <c r="L208" s="67">
        <v>0</v>
      </c>
      <c r="M208" s="67">
        <v>0.54144000000000003</v>
      </c>
      <c r="N208" s="67">
        <v>20</v>
      </c>
      <c r="O208" s="67">
        <v>9.6689999999999998E-2</v>
      </c>
      <c r="P208" s="67">
        <v>95.75</v>
      </c>
      <c r="Q208" s="67">
        <v>95.846689999999995</v>
      </c>
      <c r="R208" s="67">
        <v>100.09717000000001</v>
      </c>
      <c r="S208" s="67">
        <v>20.770720000000001</v>
      </c>
      <c r="T208" s="67">
        <v>2</v>
      </c>
      <c r="U208" s="67">
        <v>2598489894.6129999</v>
      </c>
      <c r="V208" s="67">
        <v>0.37</v>
      </c>
      <c r="W208" s="97">
        <v>0.19</v>
      </c>
      <c r="X208" s="67">
        <v>17.399999999999999</v>
      </c>
      <c r="Y208" s="67">
        <v>17.22</v>
      </c>
      <c r="Z208" s="67">
        <v>339.09</v>
      </c>
      <c r="AA208" s="67">
        <v>340.93</v>
      </c>
    </row>
    <row r="209" spans="2:27">
      <c r="B209" s="64" t="s">
        <v>183</v>
      </c>
      <c r="C209" s="64">
        <v>42703</v>
      </c>
      <c r="D209" s="94" t="s">
        <v>125</v>
      </c>
      <c r="E209" s="94" t="s">
        <v>126</v>
      </c>
      <c r="F209" s="64" t="s">
        <v>44</v>
      </c>
      <c r="G209" s="64">
        <v>4.75</v>
      </c>
      <c r="H209" s="94" t="s">
        <v>127</v>
      </c>
      <c r="I209" s="70">
        <v>25201400</v>
      </c>
      <c r="J209" s="67">
        <v>42528</v>
      </c>
      <c r="K209" s="67">
        <v>42711</v>
      </c>
      <c r="L209" s="67">
        <v>1</v>
      </c>
      <c r="M209" s="67">
        <v>4.3720000000000002E-2</v>
      </c>
      <c r="N209" s="67">
        <v>-8</v>
      </c>
      <c r="O209" s="67">
        <v>-0.10383000000000001</v>
      </c>
      <c r="P209" s="67">
        <v>149.52000000000001</v>
      </c>
      <c r="Q209" s="67">
        <v>149.41616999999999</v>
      </c>
      <c r="R209" s="67">
        <v>99.897440000000003</v>
      </c>
      <c r="S209" s="67">
        <v>22.02186</v>
      </c>
      <c r="T209" s="67">
        <v>1.97</v>
      </c>
      <c r="U209" s="67">
        <v>37654967892.022003</v>
      </c>
      <c r="V209" s="67">
        <v>5.37</v>
      </c>
      <c r="W209" s="97">
        <v>2.7</v>
      </c>
      <c r="X209" s="67">
        <v>15.5</v>
      </c>
      <c r="Y209" s="67">
        <v>15.35</v>
      </c>
      <c r="Z209" s="67">
        <v>295.57</v>
      </c>
      <c r="AA209" s="67">
        <v>297.44</v>
      </c>
    </row>
    <row r="210" spans="2:27">
      <c r="B210" s="64" t="s">
        <v>183</v>
      </c>
      <c r="C210" s="64">
        <v>42703</v>
      </c>
      <c r="D210" s="94" t="s">
        <v>128</v>
      </c>
      <c r="E210" s="94" t="s">
        <v>129</v>
      </c>
      <c r="F210" s="64" t="s">
        <v>44</v>
      </c>
      <c r="G210" s="64">
        <v>4.25</v>
      </c>
      <c r="H210" s="94" t="s">
        <v>130</v>
      </c>
      <c r="I210" s="70">
        <v>22765628</v>
      </c>
      <c r="J210" s="67">
        <v>42620</v>
      </c>
      <c r="K210" s="67">
        <v>42801</v>
      </c>
      <c r="L210" s="67">
        <v>0</v>
      </c>
      <c r="M210" s="67">
        <v>0.54144000000000003</v>
      </c>
      <c r="N210" s="67">
        <v>83</v>
      </c>
      <c r="O210" s="67">
        <v>0.97445000000000004</v>
      </c>
      <c r="P210" s="67">
        <v>141.07</v>
      </c>
      <c r="Q210" s="67">
        <v>142.04445000000001</v>
      </c>
      <c r="R210" s="67">
        <v>100.9689</v>
      </c>
      <c r="S210" s="67">
        <v>22.770720000000001</v>
      </c>
      <c r="T210" s="67">
        <v>2</v>
      </c>
      <c r="U210" s="67">
        <v>32337310515.650002</v>
      </c>
      <c r="V210" s="67">
        <v>4.6100000000000003</v>
      </c>
      <c r="W210" s="97">
        <v>2.3199999999999998</v>
      </c>
      <c r="X210" s="67">
        <v>16.079999999999998</v>
      </c>
      <c r="Y210" s="67">
        <v>15.92</v>
      </c>
      <c r="Z210" s="67">
        <v>318.89</v>
      </c>
      <c r="AA210" s="67">
        <v>320.5</v>
      </c>
    </row>
    <row r="211" spans="2:27">
      <c r="B211" s="64" t="s">
        <v>183</v>
      </c>
      <c r="C211" s="64">
        <v>42703</v>
      </c>
      <c r="D211" s="94" t="s">
        <v>131</v>
      </c>
      <c r="E211" s="94" t="s">
        <v>132</v>
      </c>
      <c r="F211" s="64" t="s">
        <v>44</v>
      </c>
      <c r="G211" s="64">
        <v>4.25</v>
      </c>
      <c r="H211" s="94" t="s">
        <v>133</v>
      </c>
      <c r="I211" s="70">
        <v>24846140</v>
      </c>
      <c r="J211" s="67">
        <v>42528</v>
      </c>
      <c r="K211" s="67">
        <v>42711</v>
      </c>
      <c r="L211" s="67">
        <v>1</v>
      </c>
      <c r="M211" s="67">
        <v>4.3720000000000002E-2</v>
      </c>
      <c r="N211" s="67">
        <v>-8</v>
      </c>
      <c r="O211" s="67">
        <v>-9.2899999999999996E-2</v>
      </c>
      <c r="P211" s="67">
        <v>142.72999999999999</v>
      </c>
      <c r="Q211" s="67">
        <v>142.6371</v>
      </c>
      <c r="R211" s="67">
        <v>99.908119999999997</v>
      </c>
      <c r="S211" s="67">
        <v>24.02186</v>
      </c>
      <c r="T211" s="67">
        <v>2</v>
      </c>
      <c r="U211" s="67">
        <v>35439814508.338997</v>
      </c>
      <c r="V211" s="67">
        <v>5.05</v>
      </c>
      <c r="W211" s="97">
        <v>2.5499999999999998</v>
      </c>
      <c r="X211" s="67">
        <v>16.84</v>
      </c>
      <c r="Y211" s="67">
        <v>16.670000000000002</v>
      </c>
      <c r="Z211" s="67">
        <v>350.05</v>
      </c>
      <c r="AA211" s="67">
        <v>351.4</v>
      </c>
    </row>
    <row r="212" spans="2:27">
      <c r="B212" s="64" t="s">
        <v>183</v>
      </c>
      <c r="C212" s="64">
        <v>42703</v>
      </c>
      <c r="D212" s="94" t="s">
        <v>134</v>
      </c>
      <c r="E212" s="94" t="s">
        <v>135</v>
      </c>
      <c r="F212" s="64" t="s">
        <v>44</v>
      </c>
      <c r="G212" s="64">
        <v>4.5</v>
      </c>
      <c r="H212" s="94" t="s">
        <v>136</v>
      </c>
      <c r="I212" s="70">
        <v>26635466</v>
      </c>
      <c r="J212" s="67">
        <v>42528</v>
      </c>
      <c r="K212" s="67">
        <v>42711</v>
      </c>
      <c r="L212" s="67">
        <v>1</v>
      </c>
      <c r="M212" s="67">
        <v>4.3720000000000002E-2</v>
      </c>
      <c r="N212" s="67">
        <v>-8</v>
      </c>
      <c r="O212" s="67">
        <v>-9.8360000000000003E-2</v>
      </c>
      <c r="P212" s="67">
        <v>150.56</v>
      </c>
      <c r="Q212" s="67">
        <v>150.46163999999999</v>
      </c>
      <c r="R212" s="67">
        <v>99.902780000000007</v>
      </c>
      <c r="S212" s="67">
        <v>26.02186</v>
      </c>
      <c r="T212" s="67">
        <v>2</v>
      </c>
      <c r="U212" s="67">
        <v>40076158790.584</v>
      </c>
      <c r="V212" s="67">
        <v>5.72</v>
      </c>
      <c r="W212" s="97">
        <v>2.88</v>
      </c>
      <c r="X212" s="67">
        <v>17.649999999999999</v>
      </c>
      <c r="Y212" s="67">
        <v>17.47</v>
      </c>
      <c r="Z212" s="67">
        <v>391.03</v>
      </c>
      <c r="AA212" s="67">
        <v>391.98</v>
      </c>
    </row>
    <row r="213" spans="2:27">
      <c r="B213" s="64" t="s">
        <v>183</v>
      </c>
      <c r="C213" s="64">
        <v>42703</v>
      </c>
      <c r="D213" s="94" t="s">
        <v>137</v>
      </c>
      <c r="E213" s="94" t="s">
        <v>138</v>
      </c>
      <c r="F213" s="64" t="s">
        <v>44</v>
      </c>
      <c r="G213" s="64">
        <v>3.25</v>
      </c>
      <c r="H213" s="94" t="s">
        <v>139</v>
      </c>
      <c r="I213" s="70">
        <v>27343680</v>
      </c>
      <c r="J213" s="67">
        <v>42573</v>
      </c>
      <c r="K213" s="67">
        <v>42757</v>
      </c>
      <c r="L213" s="67">
        <v>0</v>
      </c>
      <c r="M213" s="67">
        <v>0.29348000000000002</v>
      </c>
      <c r="N213" s="67">
        <v>130</v>
      </c>
      <c r="O213" s="67">
        <v>1.1480999999999999</v>
      </c>
      <c r="P213" s="67">
        <v>125.4</v>
      </c>
      <c r="Q213" s="67">
        <v>126.54810000000001</v>
      </c>
      <c r="R213" s="67">
        <v>101.14538</v>
      </c>
      <c r="S213" s="67">
        <v>27.146740000000001</v>
      </c>
      <c r="T213" s="67">
        <v>2.0299999999999998</v>
      </c>
      <c r="U213" s="67">
        <v>34602906915.652</v>
      </c>
      <c r="V213" s="67">
        <v>4.93</v>
      </c>
      <c r="W213" s="97">
        <v>2.4900000000000002</v>
      </c>
      <c r="X213" s="67">
        <v>19.13</v>
      </c>
      <c r="Y213" s="67">
        <v>18.940000000000001</v>
      </c>
      <c r="Z213" s="67">
        <v>453.65</v>
      </c>
      <c r="AA213" s="67">
        <v>453.96</v>
      </c>
    </row>
    <row r="214" spans="2:27">
      <c r="B214" s="64" t="s">
        <v>183</v>
      </c>
      <c r="C214" s="64">
        <v>42703</v>
      </c>
      <c r="D214" s="94" t="s">
        <v>140</v>
      </c>
      <c r="E214" s="94" t="s">
        <v>141</v>
      </c>
      <c r="F214" s="64" t="s">
        <v>44</v>
      </c>
      <c r="G214" s="64">
        <v>3.5</v>
      </c>
      <c r="H214" s="94" t="s">
        <v>142</v>
      </c>
      <c r="I214" s="70">
        <v>27622736</v>
      </c>
      <c r="J214" s="67">
        <v>42573</v>
      </c>
      <c r="K214" s="67">
        <v>42757</v>
      </c>
      <c r="L214" s="67">
        <v>0</v>
      </c>
      <c r="M214" s="67">
        <v>0.29348000000000002</v>
      </c>
      <c r="N214" s="67">
        <v>130</v>
      </c>
      <c r="O214" s="67">
        <v>1.23641</v>
      </c>
      <c r="P214" s="67">
        <v>131.4</v>
      </c>
      <c r="Q214" s="67">
        <v>132.63641000000001</v>
      </c>
      <c r="R214" s="67">
        <v>101.23326</v>
      </c>
      <c r="S214" s="67">
        <v>28.146740000000001</v>
      </c>
      <c r="T214" s="67">
        <v>2.0299999999999998</v>
      </c>
      <c r="U214" s="67">
        <v>36637806214.869003</v>
      </c>
      <c r="V214" s="67">
        <v>5.22</v>
      </c>
      <c r="W214" s="97">
        <v>2.63</v>
      </c>
      <c r="X214" s="67">
        <v>19.350000000000001</v>
      </c>
      <c r="Y214" s="67">
        <v>19.149999999999999</v>
      </c>
      <c r="Z214" s="67">
        <v>470.13</v>
      </c>
      <c r="AA214" s="67">
        <v>470.21</v>
      </c>
    </row>
    <row r="215" spans="2:27">
      <c r="B215" s="64" t="s">
        <v>183</v>
      </c>
      <c r="C215" s="64">
        <v>42703</v>
      </c>
      <c r="D215" s="94" t="s">
        <v>143</v>
      </c>
      <c r="E215" s="94" t="s">
        <v>144</v>
      </c>
      <c r="F215" s="64" t="s">
        <v>44</v>
      </c>
      <c r="G215" s="64">
        <v>4.25</v>
      </c>
      <c r="H215" s="94" t="s">
        <v>145</v>
      </c>
      <c r="I215" s="70">
        <v>23107694</v>
      </c>
      <c r="J215" s="67">
        <v>42528</v>
      </c>
      <c r="K215" s="67">
        <v>42711</v>
      </c>
      <c r="L215" s="67">
        <v>1</v>
      </c>
      <c r="M215" s="67">
        <v>4.3720000000000002E-2</v>
      </c>
      <c r="N215" s="67">
        <v>-8</v>
      </c>
      <c r="O215" s="67">
        <v>-9.2899999999999996E-2</v>
      </c>
      <c r="P215" s="67">
        <v>150.65</v>
      </c>
      <c r="Q215" s="67">
        <v>150.55709999999999</v>
      </c>
      <c r="R215" s="67">
        <v>99.908119999999997</v>
      </c>
      <c r="S215" s="67">
        <v>30.02186</v>
      </c>
      <c r="T215" s="67">
        <v>2</v>
      </c>
      <c r="U215" s="67">
        <v>34790274847.175003</v>
      </c>
      <c r="V215" s="67">
        <v>4.96</v>
      </c>
      <c r="W215" s="97">
        <v>2.5</v>
      </c>
      <c r="X215" s="67">
        <v>19.72</v>
      </c>
      <c r="Y215" s="67">
        <v>19.53</v>
      </c>
      <c r="Z215" s="67">
        <v>496.9</v>
      </c>
      <c r="AA215" s="67">
        <v>496.79</v>
      </c>
    </row>
    <row r="216" spans="2:27">
      <c r="B216" s="64" t="s">
        <v>183</v>
      </c>
      <c r="C216" s="64">
        <v>42703</v>
      </c>
      <c r="D216" s="94" t="s">
        <v>146</v>
      </c>
      <c r="E216" s="94" t="s">
        <v>147</v>
      </c>
      <c r="F216" s="64" t="s">
        <v>44</v>
      </c>
      <c r="G216" s="64">
        <v>1.5</v>
      </c>
      <c r="H216" s="94" t="s">
        <v>148</v>
      </c>
      <c r="I216" s="70">
        <v>4874999</v>
      </c>
      <c r="J216" s="67">
        <v>42634</v>
      </c>
      <c r="K216" s="67">
        <v>42757</v>
      </c>
      <c r="L216" s="67">
        <v>0</v>
      </c>
      <c r="M216" s="67">
        <v>0.29348000000000002</v>
      </c>
      <c r="N216" s="67">
        <v>69</v>
      </c>
      <c r="O216" s="67">
        <v>0.28125</v>
      </c>
      <c r="P216" s="67">
        <v>89.47</v>
      </c>
      <c r="Q216" s="67">
        <v>89.751249999999999</v>
      </c>
      <c r="R216" s="67">
        <v>100.28121</v>
      </c>
      <c r="S216" s="67">
        <v>30.646740000000001</v>
      </c>
      <c r="T216" s="67">
        <v>1.96</v>
      </c>
      <c r="U216" s="67">
        <v>4375372539.9879999</v>
      </c>
      <c r="V216" s="67">
        <v>0.62</v>
      </c>
      <c r="W216" s="97">
        <v>0.31</v>
      </c>
      <c r="X216" s="67">
        <v>24.18</v>
      </c>
      <c r="Y216" s="67">
        <v>23.95</v>
      </c>
      <c r="Z216" s="67">
        <v>681.18</v>
      </c>
      <c r="AA216" s="67">
        <v>679.9</v>
      </c>
    </row>
    <row r="217" spans="2:27">
      <c r="B217" s="64" t="s">
        <v>183</v>
      </c>
      <c r="C217" s="64">
        <v>42703</v>
      </c>
      <c r="D217" s="94" t="s">
        <v>149</v>
      </c>
      <c r="E217" s="94" t="s">
        <v>150</v>
      </c>
      <c r="F217" s="64" t="s">
        <v>44</v>
      </c>
      <c r="G217" s="64">
        <v>4.25</v>
      </c>
      <c r="H217" s="94" t="s">
        <v>151</v>
      </c>
      <c r="I217" s="70">
        <v>19772077</v>
      </c>
      <c r="J217" s="67">
        <v>42528</v>
      </c>
      <c r="K217" s="67">
        <v>42711</v>
      </c>
      <c r="L217" s="67">
        <v>1</v>
      </c>
      <c r="M217" s="67">
        <v>4.3720000000000002E-2</v>
      </c>
      <c r="N217" s="67">
        <v>-8</v>
      </c>
      <c r="O217" s="67">
        <v>-9.2899999999999996E-2</v>
      </c>
      <c r="P217" s="67">
        <v>156.31</v>
      </c>
      <c r="Q217" s="67">
        <v>156.21709999999999</v>
      </c>
      <c r="R217" s="67">
        <v>99.908119999999997</v>
      </c>
      <c r="S217" s="67">
        <v>33.021859999999997</v>
      </c>
      <c r="T217" s="67">
        <v>1.93</v>
      </c>
      <c r="U217" s="67">
        <v>30887366055.476002</v>
      </c>
      <c r="V217" s="67">
        <v>4.4000000000000004</v>
      </c>
      <c r="W217" s="97">
        <v>2.2200000000000002</v>
      </c>
      <c r="X217" s="67">
        <v>21.13</v>
      </c>
      <c r="Y217" s="67">
        <v>20.93</v>
      </c>
      <c r="Z217" s="67">
        <v>577.87</v>
      </c>
      <c r="AA217" s="67">
        <v>577.22</v>
      </c>
    </row>
    <row r="218" spans="2:27">
      <c r="B218" s="64" t="s">
        <v>183</v>
      </c>
      <c r="C218" s="64">
        <v>42703</v>
      </c>
      <c r="D218" s="94" t="s">
        <v>152</v>
      </c>
      <c r="E218" s="94" t="s">
        <v>153</v>
      </c>
      <c r="F218" s="64" t="s">
        <v>44</v>
      </c>
      <c r="G218" s="64">
        <v>3.75</v>
      </c>
      <c r="H218" s="94" t="s">
        <v>154</v>
      </c>
      <c r="I218" s="70">
        <v>23591655</v>
      </c>
      <c r="J218" s="67">
        <v>42573</v>
      </c>
      <c r="K218" s="67">
        <v>42757</v>
      </c>
      <c r="L218" s="67">
        <v>0</v>
      </c>
      <c r="M218" s="67">
        <v>0.29348000000000002</v>
      </c>
      <c r="N218" s="67">
        <v>130</v>
      </c>
      <c r="O218" s="67">
        <v>1.32473</v>
      </c>
      <c r="P218" s="67">
        <v>147.80000000000001</v>
      </c>
      <c r="Q218" s="67">
        <v>149.12473</v>
      </c>
      <c r="R218" s="67">
        <v>101.32111</v>
      </c>
      <c r="S218" s="67">
        <v>35.646740000000001</v>
      </c>
      <c r="T218" s="67">
        <v>1.9</v>
      </c>
      <c r="U218" s="67">
        <v>35180991410.991997</v>
      </c>
      <c r="V218" s="67">
        <v>5.0199999999999996</v>
      </c>
      <c r="W218" s="97">
        <v>2.5299999999999998</v>
      </c>
      <c r="X218" s="67">
        <v>22.63</v>
      </c>
      <c r="Y218" s="67">
        <v>22.42</v>
      </c>
      <c r="Z218" s="67">
        <v>669.72</v>
      </c>
      <c r="AA218" s="67">
        <v>668.29</v>
      </c>
    </row>
    <row r="219" spans="2:27">
      <c r="B219" s="64" t="s">
        <v>183</v>
      </c>
      <c r="C219" s="64">
        <v>42703</v>
      </c>
      <c r="D219" s="94" t="s">
        <v>155</v>
      </c>
      <c r="E219" s="94" t="s">
        <v>156</v>
      </c>
      <c r="F219" s="64" t="s">
        <v>44</v>
      </c>
      <c r="G219" s="64">
        <v>4.25</v>
      </c>
      <c r="H219" s="94" t="s">
        <v>157</v>
      </c>
      <c r="I219" s="70">
        <v>25994750</v>
      </c>
      <c r="J219" s="67">
        <v>42528</v>
      </c>
      <c r="K219" s="67">
        <v>42711</v>
      </c>
      <c r="L219" s="67">
        <v>1</v>
      </c>
      <c r="M219" s="67">
        <v>4.3720000000000002E-2</v>
      </c>
      <c r="N219" s="67">
        <v>-8</v>
      </c>
      <c r="O219" s="67">
        <v>-9.2899999999999996E-2</v>
      </c>
      <c r="P219" s="67">
        <v>166.53</v>
      </c>
      <c r="Q219" s="67">
        <v>166.43709999999999</v>
      </c>
      <c r="R219" s="67">
        <v>99.908119999999997</v>
      </c>
      <c r="S219" s="67">
        <v>39.021859999999997</v>
      </c>
      <c r="T219" s="67">
        <v>1.85</v>
      </c>
      <c r="U219" s="67">
        <v>43264909046.584999</v>
      </c>
      <c r="V219" s="67">
        <v>6.17</v>
      </c>
      <c r="W219" s="97">
        <v>3.11</v>
      </c>
      <c r="X219" s="67">
        <v>23.78</v>
      </c>
      <c r="Y219" s="67">
        <v>23.56</v>
      </c>
      <c r="Z219" s="67">
        <v>748.96</v>
      </c>
      <c r="AA219" s="67">
        <v>746.97</v>
      </c>
    </row>
    <row r="220" spans="2:27">
      <c r="B220" s="64" t="s">
        <v>183</v>
      </c>
      <c r="C220" s="64">
        <v>42703</v>
      </c>
      <c r="D220" s="94" t="s">
        <v>158</v>
      </c>
      <c r="E220" s="94" t="s">
        <v>159</v>
      </c>
      <c r="F220" s="64" t="s">
        <v>44</v>
      </c>
      <c r="G220" s="64">
        <v>4</v>
      </c>
      <c r="H220" s="94" t="s">
        <v>160</v>
      </c>
      <c r="I220" s="70">
        <v>23208794</v>
      </c>
      <c r="J220" s="67">
        <v>42573</v>
      </c>
      <c r="K220" s="67">
        <v>42757</v>
      </c>
      <c r="L220" s="67">
        <v>0</v>
      </c>
      <c r="M220" s="67">
        <v>0.29348000000000002</v>
      </c>
      <c r="N220" s="67">
        <v>130</v>
      </c>
      <c r="O220" s="67">
        <v>1.4130400000000001</v>
      </c>
      <c r="P220" s="67">
        <v>164.9</v>
      </c>
      <c r="Q220" s="67">
        <v>166.31304</v>
      </c>
      <c r="R220" s="67">
        <v>101.40893</v>
      </c>
      <c r="S220" s="67">
        <v>43.146740000000001</v>
      </c>
      <c r="T220" s="67">
        <v>1.82</v>
      </c>
      <c r="U220" s="67">
        <v>38599251656</v>
      </c>
      <c r="V220" s="67">
        <v>5.5</v>
      </c>
      <c r="W220" s="97">
        <v>2.77</v>
      </c>
      <c r="X220" s="67">
        <v>25.51</v>
      </c>
      <c r="Y220" s="67">
        <v>25.28</v>
      </c>
      <c r="Z220" s="67">
        <v>879.46</v>
      </c>
      <c r="AA220" s="67">
        <v>876.18</v>
      </c>
    </row>
    <row r="221" spans="2:27">
      <c r="B221" s="64" t="s">
        <v>183</v>
      </c>
      <c r="C221" s="64">
        <v>42703</v>
      </c>
      <c r="D221" s="94" t="s">
        <v>161</v>
      </c>
      <c r="E221" s="94" t="s">
        <v>162</v>
      </c>
      <c r="F221" s="64" t="s">
        <v>44</v>
      </c>
      <c r="G221" s="64">
        <v>2.5</v>
      </c>
      <c r="H221" s="94" t="s">
        <v>163</v>
      </c>
      <c r="I221" s="70">
        <v>13602000</v>
      </c>
      <c r="J221" s="67">
        <v>42573</v>
      </c>
      <c r="K221" s="67">
        <v>42757</v>
      </c>
      <c r="L221" s="67">
        <v>0</v>
      </c>
      <c r="M221" s="67">
        <v>0.29348000000000002</v>
      </c>
      <c r="N221" s="67">
        <v>130</v>
      </c>
      <c r="O221" s="67">
        <v>0.88314999999999999</v>
      </c>
      <c r="P221" s="67">
        <v>121.5</v>
      </c>
      <c r="Q221" s="67">
        <v>122.38315</v>
      </c>
      <c r="R221" s="67">
        <v>100.88154</v>
      </c>
      <c r="S221" s="67">
        <v>48.646740000000001</v>
      </c>
      <c r="T221" s="67">
        <v>1.83</v>
      </c>
      <c r="U221" s="67">
        <v>16646556358.695999</v>
      </c>
      <c r="V221" s="67">
        <v>2.37</v>
      </c>
      <c r="W221" s="97">
        <v>1.2</v>
      </c>
      <c r="X221" s="67">
        <v>30.18</v>
      </c>
      <c r="Y221" s="67">
        <v>29.9</v>
      </c>
      <c r="Z221" s="67">
        <v>1211.4000000000001</v>
      </c>
      <c r="AA221" s="67">
        <v>1204.3399999999999</v>
      </c>
    </row>
    <row r="222" spans="2:27">
      <c r="B222" s="64" t="s">
        <v>183</v>
      </c>
      <c r="C222" s="64">
        <v>42703</v>
      </c>
      <c r="D222" s="94" t="s">
        <v>164</v>
      </c>
      <c r="E222" s="94" t="s">
        <v>165</v>
      </c>
      <c r="F222" s="64" t="s">
        <v>44</v>
      </c>
      <c r="G222" s="64">
        <v>3.5</v>
      </c>
      <c r="H222" s="94" t="s">
        <v>166</v>
      </c>
      <c r="I222" s="70">
        <v>19485985</v>
      </c>
      <c r="J222" s="67">
        <v>42573</v>
      </c>
      <c r="K222" s="67">
        <v>42757</v>
      </c>
      <c r="L222" s="67">
        <v>0</v>
      </c>
      <c r="M222" s="67">
        <v>0.29348000000000002</v>
      </c>
      <c r="N222" s="67">
        <v>130</v>
      </c>
      <c r="O222" s="67">
        <v>1.23641</v>
      </c>
      <c r="P222" s="67">
        <v>155.49</v>
      </c>
      <c r="Q222" s="67">
        <v>156.72640999999999</v>
      </c>
      <c r="R222" s="67">
        <v>101.23326</v>
      </c>
      <c r="S222" s="67">
        <v>51.646740000000001</v>
      </c>
      <c r="T222" s="67">
        <v>1.83</v>
      </c>
      <c r="U222" s="67">
        <v>30539685336.689999</v>
      </c>
      <c r="V222" s="67">
        <v>4.3600000000000003</v>
      </c>
      <c r="W222" s="97">
        <v>2.19</v>
      </c>
      <c r="X222" s="67">
        <v>29.25</v>
      </c>
      <c r="Y222" s="67">
        <v>28.99</v>
      </c>
      <c r="Z222" s="67">
        <v>1183.68</v>
      </c>
      <c r="AA222" s="67">
        <v>1176.6400000000001</v>
      </c>
    </row>
  </sheetData>
  <autoFilter ref="B4:AA222" xr:uid="{00000000-0009-0000-0000-000004000000}"/>
  <mergeCells count="1">
    <mergeCell ref="B2:H2"/>
  </mergeCells>
  <pageMargins left="0.7" right="0.7" top="0.75" bottom="0.75" header="0.3" footer="0.3"/>
  <headerFooter>
    <oddHeader>&amp;R&amp;"Calibri"&amp;10&amp;K000000 CORPORATE&amp;1#_x000D_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DF27-1239-4AEC-BCFA-7303010E26DB}">
  <dimension ref="B1:AB222"/>
  <sheetViews>
    <sheetView zoomScale="125" zoomScaleNormal="125" workbookViewId="0">
      <selection activeCell="B3" sqref="B3"/>
    </sheetView>
  </sheetViews>
  <sheetFormatPr defaultRowHeight="14.25"/>
  <cols>
    <col min="1" max="1" width="1" style="19" customWidth="1"/>
    <col min="2" max="2" width="6.875" style="19" customWidth="1"/>
    <col min="3" max="3" width="5.875" style="19" bestFit="1" customWidth="1"/>
    <col min="4" max="4" width="10.25" style="19" bestFit="1" customWidth="1"/>
    <col min="5" max="5" width="16" style="19" bestFit="1" customWidth="1"/>
    <col min="6" max="6" width="10.75" style="19" bestFit="1" customWidth="1"/>
    <col min="7" max="7" width="7.875" style="19" bestFit="1" customWidth="1"/>
    <col min="8" max="8" width="16.375" style="19" bestFit="1" customWidth="1"/>
    <col min="9" max="9" width="15.875" style="19" bestFit="1" customWidth="1"/>
    <col min="10" max="10" width="24.875" style="19" bestFit="1" customWidth="1"/>
    <col min="11" max="11" width="25.25" style="19" bestFit="1" customWidth="1"/>
    <col min="12" max="12" width="10.125" style="19" bestFit="1" customWidth="1"/>
    <col min="13" max="13" width="8.125" style="19" bestFit="1" customWidth="1"/>
    <col min="14" max="14" width="13.625" style="19" bestFit="1" customWidth="1"/>
    <col min="15" max="15" width="8.5" style="19" bestFit="1" customWidth="1"/>
    <col min="16" max="16" width="11.125" style="19" bestFit="1" customWidth="1"/>
    <col min="17" max="17" width="16.625" style="19" bestFit="1" customWidth="1"/>
    <col min="18" max="18" width="16.25" style="19" bestFit="1" customWidth="1"/>
    <col min="19" max="19" width="8.875" style="19" bestFit="1" customWidth="1"/>
    <col min="20" max="20" width="21.75" style="19" bestFit="1" customWidth="1"/>
    <col min="21" max="21" width="11.875" style="19" bestFit="1" customWidth="1"/>
    <col min="22" max="22" width="12.125" style="19" bestFit="1" customWidth="1"/>
    <col min="23" max="23" width="9.875" style="19" bestFit="1" customWidth="1"/>
    <col min="24" max="24" width="17.625" style="19" bestFit="1" customWidth="1"/>
    <col min="25" max="25" width="25.125" style="19" bestFit="1" customWidth="1"/>
    <col min="26" max="26" width="19" style="19" bestFit="1" customWidth="1"/>
    <col min="27" max="27" width="18.125" style="19" bestFit="1" customWidth="1"/>
    <col min="28" max="16384" width="9" style="19"/>
  </cols>
  <sheetData>
    <row r="1" spans="2:28" ht="99" customHeight="1"/>
    <row r="2" spans="2:28" ht="130.5" customHeight="1">
      <c r="B2" s="110" t="s">
        <v>173</v>
      </c>
      <c r="C2" s="110"/>
      <c r="D2" s="110"/>
      <c r="E2" s="110"/>
      <c r="F2" s="110"/>
      <c r="G2" s="110"/>
      <c r="H2" s="110"/>
    </row>
    <row r="4" spans="2:28" s="22" customFormat="1">
      <c r="B4" s="99" t="s">
        <v>19</v>
      </c>
      <c r="C4" s="99" t="s">
        <v>20</v>
      </c>
      <c r="D4" s="100" t="s">
        <v>21</v>
      </c>
      <c r="E4" s="99" t="s">
        <v>22</v>
      </c>
      <c r="F4" s="99" t="s">
        <v>23</v>
      </c>
      <c r="G4" s="99" t="s">
        <v>24</v>
      </c>
      <c r="H4" s="100" t="s">
        <v>25</v>
      </c>
      <c r="I4" s="101" t="s">
        <v>26</v>
      </c>
      <c r="J4" s="101" t="s">
        <v>27</v>
      </c>
      <c r="K4" s="101" t="s">
        <v>28</v>
      </c>
      <c r="L4" s="101" t="s">
        <v>29</v>
      </c>
      <c r="M4" s="101" t="s">
        <v>30</v>
      </c>
      <c r="N4" s="102" t="s">
        <v>31</v>
      </c>
      <c r="O4" s="101" t="s">
        <v>32</v>
      </c>
      <c r="P4" s="101" t="s">
        <v>33</v>
      </c>
      <c r="Q4" s="101" t="s">
        <v>34</v>
      </c>
      <c r="R4" s="101" t="s">
        <v>35</v>
      </c>
      <c r="S4" s="101" t="s">
        <v>36</v>
      </c>
      <c r="T4" s="101" t="s">
        <v>37</v>
      </c>
      <c r="U4" s="101" t="s">
        <v>38</v>
      </c>
      <c r="V4" s="101" t="s">
        <v>174</v>
      </c>
      <c r="W4" s="101" t="s">
        <v>175</v>
      </c>
      <c r="X4" s="101" t="s">
        <v>176</v>
      </c>
      <c r="Y4" s="101" t="s">
        <v>177</v>
      </c>
      <c r="Z4" s="101" t="s">
        <v>178</v>
      </c>
      <c r="AA4" s="101" t="s">
        <v>179</v>
      </c>
      <c r="AB4" s="101" t="s">
        <v>38</v>
      </c>
    </row>
    <row r="5" spans="2:28">
      <c r="B5" s="81">
        <v>1</v>
      </c>
      <c r="C5" s="81">
        <v>42702</v>
      </c>
      <c r="D5" s="103" t="s">
        <v>42</v>
      </c>
      <c r="E5" s="81" t="s">
        <v>43</v>
      </c>
      <c r="F5" s="81" t="s">
        <v>44</v>
      </c>
      <c r="G5" s="81">
        <v>1.75</v>
      </c>
      <c r="H5" s="103" t="s">
        <v>45</v>
      </c>
      <c r="I5" s="86">
        <v>28897156</v>
      </c>
      <c r="J5" s="84">
        <v>42573</v>
      </c>
      <c r="K5" s="84">
        <v>42757</v>
      </c>
      <c r="L5" s="84">
        <v>0</v>
      </c>
      <c r="M5" s="84">
        <v>0.29891000000000001</v>
      </c>
      <c r="N5" s="84">
        <v>129</v>
      </c>
      <c r="O5" s="84">
        <v>0.61345000000000005</v>
      </c>
      <c r="P5" s="84">
        <v>100.25</v>
      </c>
      <c r="Q5" s="84">
        <v>100.86345</v>
      </c>
      <c r="R5" s="84">
        <v>100.61265</v>
      </c>
      <c r="S5" s="84">
        <v>0.14946000000000001</v>
      </c>
      <c r="T5" s="84">
        <v>0.08</v>
      </c>
      <c r="U5" s="84">
        <v>29146668807.582001</v>
      </c>
      <c r="V5" s="84">
        <v>6.46</v>
      </c>
      <c r="W5" s="104">
        <v>2.09</v>
      </c>
      <c r="X5" s="84">
        <v>0.15</v>
      </c>
      <c r="Y5" s="84">
        <v>0.15</v>
      </c>
      <c r="Z5" s="84">
        <v>0.02</v>
      </c>
      <c r="AA5" s="84">
        <v>0.04</v>
      </c>
      <c r="AB5" s="106">
        <f>U5/SUMIF($B$5:$B$222,B5,$U$5:$U$222)</f>
        <v>6.4584884007877874E-2</v>
      </c>
    </row>
    <row r="6" spans="2:28">
      <c r="B6" s="81">
        <v>1</v>
      </c>
      <c r="C6" s="81">
        <v>42702</v>
      </c>
      <c r="D6" s="103">
        <v>893114</v>
      </c>
      <c r="E6" s="81" t="s">
        <v>47</v>
      </c>
      <c r="F6" s="81" t="s">
        <v>44</v>
      </c>
      <c r="G6" s="81">
        <v>8.75</v>
      </c>
      <c r="H6" s="103" t="s">
        <v>45</v>
      </c>
      <c r="I6" s="86">
        <v>11144000</v>
      </c>
      <c r="J6" s="84">
        <v>42607</v>
      </c>
      <c r="K6" s="84">
        <v>42791</v>
      </c>
      <c r="L6" s="84">
        <v>0</v>
      </c>
      <c r="M6" s="84">
        <v>0.48370000000000002</v>
      </c>
      <c r="N6" s="84">
        <v>95</v>
      </c>
      <c r="O6" s="84">
        <v>2.2588300000000001</v>
      </c>
      <c r="P6" s="84">
        <v>106.52</v>
      </c>
      <c r="Q6" s="84">
        <v>108.77883</v>
      </c>
      <c r="R6" s="84">
        <v>102.23542999999999</v>
      </c>
      <c r="S6" s="84">
        <v>0.74185000000000001</v>
      </c>
      <c r="T6" s="84">
        <v>-0.04</v>
      </c>
      <c r="U6" s="84">
        <v>12122312984.783001</v>
      </c>
      <c r="V6" s="84">
        <v>2.69</v>
      </c>
      <c r="W6" s="104">
        <v>0.87</v>
      </c>
      <c r="X6" s="84">
        <v>0.72</v>
      </c>
      <c r="Y6" s="84">
        <v>0.72</v>
      </c>
      <c r="Z6" s="84">
        <v>0.53</v>
      </c>
      <c r="AA6" s="84">
        <v>0.89</v>
      </c>
      <c r="AB6" s="106">
        <f t="shared" ref="AB6:AB69" si="0">U6/SUMIF($B$5:$B$222,B6,$U$5:$U$222)</f>
        <v>2.6861326184409083E-2</v>
      </c>
    </row>
    <row r="7" spans="2:28">
      <c r="B7" s="81">
        <v>1</v>
      </c>
      <c r="C7" s="81">
        <v>42702</v>
      </c>
      <c r="D7" s="103" t="s">
        <v>48</v>
      </c>
      <c r="E7" s="81" t="s">
        <v>49</v>
      </c>
      <c r="F7" s="81" t="s">
        <v>44</v>
      </c>
      <c r="G7" s="81">
        <v>1</v>
      </c>
      <c r="H7" s="103" t="s">
        <v>45</v>
      </c>
      <c r="I7" s="86">
        <v>32031136</v>
      </c>
      <c r="J7" s="84">
        <v>42620</v>
      </c>
      <c r="K7" s="84">
        <v>42801</v>
      </c>
      <c r="L7" s="84">
        <v>0</v>
      </c>
      <c r="M7" s="84">
        <v>0.54696</v>
      </c>
      <c r="N7" s="84">
        <v>82</v>
      </c>
      <c r="O7" s="84">
        <v>0.22652</v>
      </c>
      <c r="P7" s="84">
        <v>100.73</v>
      </c>
      <c r="Q7" s="84">
        <v>100.95652</v>
      </c>
      <c r="R7" s="84">
        <v>100.22620999999999</v>
      </c>
      <c r="S7" s="84">
        <v>0.77347999999999995</v>
      </c>
      <c r="T7" s="84">
        <v>0.06</v>
      </c>
      <c r="U7" s="84">
        <v>32337520009.706001</v>
      </c>
      <c r="V7" s="84">
        <v>7.17</v>
      </c>
      <c r="W7" s="104">
        <v>2.3199999999999998</v>
      </c>
      <c r="X7" s="84">
        <v>0.77</v>
      </c>
      <c r="Y7" s="84">
        <v>0.77</v>
      </c>
      <c r="Z7" s="84">
        <v>0.6</v>
      </c>
      <c r="AA7" s="84">
        <v>0.98</v>
      </c>
      <c r="AB7" s="106">
        <f t="shared" si="0"/>
        <v>7.1655357691716756E-2</v>
      </c>
    </row>
    <row r="8" spans="2:28">
      <c r="B8" s="81">
        <v>1</v>
      </c>
      <c r="C8" s="81">
        <v>42702</v>
      </c>
      <c r="D8" s="103" t="s">
        <v>52</v>
      </c>
      <c r="E8" s="81" t="s">
        <v>53</v>
      </c>
      <c r="F8" s="81" t="s">
        <v>44</v>
      </c>
      <c r="G8" s="81">
        <v>5</v>
      </c>
      <c r="H8" s="103" t="s">
        <v>54</v>
      </c>
      <c r="I8" s="86">
        <v>35237108</v>
      </c>
      <c r="J8" s="84">
        <v>42620</v>
      </c>
      <c r="K8" s="84">
        <v>42801</v>
      </c>
      <c r="L8" s="84">
        <v>0</v>
      </c>
      <c r="M8" s="84">
        <v>0.54696</v>
      </c>
      <c r="N8" s="84">
        <v>82</v>
      </c>
      <c r="O8" s="84">
        <v>1.1326000000000001</v>
      </c>
      <c r="P8" s="84">
        <v>106.27</v>
      </c>
      <c r="Q8" s="84">
        <v>107.40260000000001</v>
      </c>
      <c r="R8" s="84">
        <v>101.12495</v>
      </c>
      <c r="S8" s="84">
        <v>1.2734799999999999</v>
      </c>
      <c r="T8" s="84">
        <v>7.0000000000000007E-2</v>
      </c>
      <c r="U8" s="84">
        <v>37845568988.726997</v>
      </c>
      <c r="V8" s="84">
        <v>8.39</v>
      </c>
      <c r="W8" s="104">
        <v>2.71</v>
      </c>
      <c r="X8" s="84">
        <v>1.24</v>
      </c>
      <c r="Y8" s="84">
        <v>1.24</v>
      </c>
      <c r="Z8" s="84">
        <v>1.56</v>
      </c>
      <c r="AA8" s="84">
        <v>2.1800000000000002</v>
      </c>
      <c r="AB8" s="106">
        <f t="shared" si="0"/>
        <v>8.3860412985282323E-2</v>
      </c>
    </row>
    <row r="9" spans="2:28">
      <c r="B9" s="81">
        <v>1</v>
      </c>
      <c r="C9" s="81">
        <v>42702</v>
      </c>
      <c r="D9" s="103" t="s">
        <v>55</v>
      </c>
      <c r="E9" s="81" t="s">
        <v>56</v>
      </c>
      <c r="F9" s="81" t="s">
        <v>44</v>
      </c>
      <c r="G9" s="81">
        <v>1.25</v>
      </c>
      <c r="H9" s="103" t="s">
        <v>54</v>
      </c>
      <c r="I9" s="86">
        <v>34843352</v>
      </c>
      <c r="J9" s="84">
        <v>42573</v>
      </c>
      <c r="K9" s="84">
        <v>42757</v>
      </c>
      <c r="L9" s="84">
        <v>0</v>
      </c>
      <c r="M9" s="84">
        <v>0.29891000000000001</v>
      </c>
      <c r="N9" s="84">
        <v>129</v>
      </c>
      <c r="O9" s="84">
        <v>0.43818000000000001</v>
      </c>
      <c r="P9" s="84">
        <v>101.89</v>
      </c>
      <c r="Q9" s="84">
        <v>102.32818</v>
      </c>
      <c r="R9" s="84">
        <v>100.43777</v>
      </c>
      <c r="S9" s="84">
        <v>1.6494599999999999</v>
      </c>
      <c r="T9" s="84">
        <v>0.1</v>
      </c>
      <c r="U9" s="84">
        <v>35654567725.353996</v>
      </c>
      <c r="V9" s="84">
        <v>7.9</v>
      </c>
      <c r="W9" s="104">
        <v>2.56</v>
      </c>
      <c r="X9" s="84">
        <v>1.63</v>
      </c>
      <c r="Y9" s="84">
        <v>1.63</v>
      </c>
      <c r="Z9" s="84">
        <v>2.68</v>
      </c>
      <c r="AA9" s="84">
        <v>3.49</v>
      </c>
      <c r="AB9" s="106">
        <f t="shared" si="0"/>
        <v>7.9005464950217374E-2</v>
      </c>
    </row>
    <row r="10" spans="2:28">
      <c r="B10" s="81">
        <v>1</v>
      </c>
      <c r="C10" s="81">
        <v>42702</v>
      </c>
      <c r="D10" s="103" t="s">
        <v>58</v>
      </c>
      <c r="E10" s="81" t="s">
        <v>59</v>
      </c>
      <c r="F10" s="81" t="s">
        <v>44</v>
      </c>
      <c r="G10" s="81">
        <v>4.5</v>
      </c>
      <c r="H10" s="103" t="s">
        <v>60</v>
      </c>
      <c r="I10" s="86">
        <v>36350428</v>
      </c>
      <c r="J10" s="84">
        <v>42620</v>
      </c>
      <c r="K10" s="84">
        <v>42801</v>
      </c>
      <c r="L10" s="84">
        <v>0</v>
      </c>
      <c r="M10" s="84">
        <v>0.54696</v>
      </c>
      <c r="N10" s="84">
        <v>82</v>
      </c>
      <c r="O10" s="84">
        <v>1.0193399999999999</v>
      </c>
      <c r="P10" s="84">
        <v>109.93</v>
      </c>
      <c r="Q10" s="84">
        <v>110.94934000000001</v>
      </c>
      <c r="R10" s="84">
        <v>101.01314000000001</v>
      </c>
      <c r="S10" s="84">
        <v>2.2734800000000002</v>
      </c>
      <c r="T10" s="84">
        <v>0.12</v>
      </c>
      <c r="U10" s="84">
        <v>40330558868.686996</v>
      </c>
      <c r="V10" s="84">
        <v>8.94</v>
      </c>
      <c r="W10" s="104">
        <v>2.89</v>
      </c>
      <c r="X10" s="84">
        <v>2.17</v>
      </c>
      <c r="Y10" s="84">
        <v>2.17</v>
      </c>
      <c r="Z10" s="84">
        <v>4.8600000000000003</v>
      </c>
      <c r="AA10" s="84">
        <v>5.94</v>
      </c>
      <c r="AB10" s="106">
        <f t="shared" si="0"/>
        <v>8.93667980963046E-2</v>
      </c>
    </row>
    <row r="11" spans="2:28">
      <c r="B11" s="81">
        <v>1</v>
      </c>
      <c r="C11" s="81">
        <v>42702</v>
      </c>
      <c r="D11" s="103" t="s">
        <v>61</v>
      </c>
      <c r="E11" s="81" t="s">
        <v>62</v>
      </c>
      <c r="F11" s="81" t="s">
        <v>44</v>
      </c>
      <c r="G11" s="81">
        <v>1.75</v>
      </c>
      <c r="H11" s="103" t="s">
        <v>60</v>
      </c>
      <c r="I11" s="86">
        <v>30538427</v>
      </c>
      <c r="J11" s="84">
        <v>42573</v>
      </c>
      <c r="K11" s="84">
        <v>42757</v>
      </c>
      <c r="L11" s="84">
        <v>0</v>
      </c>
      <c r="M11" s="84">
        <v>0.29891000000000001</v>
      </c>
      <c r="N11" s="84">
        <v>129</v>
      </c>
      <c r="O11" s="84">
        <v>0.61345000000000005</v>
      </c>
      <c r="P11" s="84">
        <v>104.05</v>
      </c>
      <c r="Q11" s="84">
        <v>104.66345</v>
      </c>
      <c r="R11" s="84">
        <v>100.61265</v>
      </c>
      <c r="S11" s="84">
        <v>2.6494599999999999</v>
      </c>
      <c r="T11" s="84">
        <v>0.22</v>
      </c>
      <c r="U11" s="84">
        <v>31962571605.870998</v>
      </c>
      <c r="V11" s="84">
        <v>7.08</v>
      </c>
      <c r="W11" s="104">
        <v>2.29</v>
      </c>
      <c r="X11" s="84">
        <v>2.59</v>
      </c>
      <c r="Y11" s="84">
        <v>2.58</v>
      </c>
      <c r="Z11" s="84">
        <v>6.8</v>
      </c>
      <c r="AA11" s="84">
        <v>8.08</v>
      </c>
      <c r="AB11" s="106">
        <f t="shared" si="0"/>
        <v>7.0824525210293587E-2</v>
      </c>
    </row>
    <row r="12" spans="2:28">
      <c r="B12" s="81">
        <v>1</v>
      </c>
      <c r="C12" s="81">
        <v>42702</v>
      </c>
      <c r="D12" s="103" t="s">
        <v>64</v>
      </c>
      <c r="E12" s="81" t="s">
        <v>65</v>
      </c>
      <c r="F12" s="81" t="s">
        <v>44</v>
      </c>
      <c r="G12" s="81">
        <v>3.75</v>
      </c>
      <c r="H12" s="103" t="s">
        <v>60</v>
      </c>
      <c r="I12" s="86">
        <v>28739769</v>
      </c>
      <c r="J12" s="84">
        <v>42620</v>
      </c>
      <c r="K12" s="84">
        <v>42801</v>
      </c>
      <c r="L12" s="84">
        <v>0</v>
      </c>
      <c r="M12" s="84">
        <v>0.54696</v>
      </c>
      <c r="N12" s="84">
        <v>82</v>
      </c>
      <c r="O12" s="84">
        <v>0.84945000000000004</v>
      </c>
      <c r="P12" s="84">
        <v>109.81</v>
      </c>
      <c r="Q12" s="84">
        <v>110.65945000000001</v>
      </c>
      <c r="R12" s="84">
        <v>100.84513</v>
      </c>
      <c r="S12" s="84">
        <v>2.7734800000000002</v>
      </c>
      <c r="T12" s="84">
        <v>0.2</v>
      </c>
      <c r="U12" s="84">
        <v>31803269592.146</v>
      </c>
      <c r="V12" s="84">
        <v>7.05</v>
      </c>
      <c r="W12" s="104">
        <v>2.2799999999999998</v>
      </c>
      <c r="X12" s="84">
        <v>2.65</v>
      </c>
      <c r="Y12" s="84">
        <v>2.64</v>
      </c>
      <c r="Z12" s="84">
        <v>7.22</v>
      </c>
      <c r="AA12" s="84">
        <v>8.5299999999999994</v>
      </c>
      <c r="AB12" s="106">
        <f t="shared" si="0"/>
        <v>7.0471534542764058E-2</v>
      </c>
    </row>
    <row r="13" spans="2:28">
      <c r="B13" s="81">
        <v>1</v>
      </c>
      <c r="C13" s="81">
        <v>42702</v>
      </c>
      <c r="D13" s="103" t="s">
        <v>67</v>
      </c>
      <c r="E13" s="81" t="s">
        <v>68</v>
      </c>
      <c r="F13" s="81" t="s">
        <v>44</v>
      </c>
      <c r="G13" s="81">
        <v>4.75</v>
      </c>
      <c r="H13" s="103" t="s">
        <v>69</v>
      </c>
      <c r="I13" s="86">
        <v>33308503</v>
      </c>
      <c r="J13" s="84">
        <v>42620</v>
      </c>
      <c r="K13" s="84">
        <v>42801</v>
      </c>
      <c r="L13" s="84">
        <v>0</v>
      </c>
      <c r="M13" s="84">
        <v>0.54696</v>
      </c>
      <c r="N13" s="84">
        <v>82</v>
      </c>
      <c r="O13" s="84">
        <v>1.0759700000000001</v>
      </c>
      <c r="P13" s="84">
        <v>114.43</v>
      </c>
      <c r="Q13" s="84">
        <v>115.50597</v>
      </c>
      <c r="R13" s="84">
        <v>101.06905999999999</v>
      </c>
      <c r="S13" s="84">
        <v>3.2734800000000002</v>
      </c>
      <c r="T13" s="84">
        <v>0.32</v>
      </c>
      <c r="U13" s="84">
        <v>38473308433.686996</v>
      </c>
      <c r="V13" s="84">
        <v>8.5299999999999994</v>
      </c>
      <c r="W13" s="104">
        <v>2.76</v>
      </c>
      <c r="X13" s="84">
        <v>3.06</v>
      </c>
      <c r="Y13" s="84">
        <v>3.05</v>
      </c>
      <c r="Z13" s="84">
        <v>9.77</v>
      </c>
      <c r="AA13" s="84">
        <v>11.27</v>
      </c>
      <c r="AB13" s="106">
        <f t="shared" si="0"/>
        <v>8.5251394558770566E-2</v>
      </c>
    </row>
    <row r="14" spans="2:28">
      <c r="B14" s="81">
        <v>1</v>
      </c>
      <c r="C14" s="81">
        <v>42702</v>
      </c>
      <c r="D14" s="103" t="s">
        <v>70</v>
      </c>
      <c r="E14" s="81" t="s">
        <v>71</v>
      </c>
      <c r="F14" s="81" t="s">
        <v>44</v>
      </c>
      <c r="G14" s="81">
        <v>2</v>
      </c>
      <c r="H14" s="103" t="s">
        <v>69</v>
      </c>
      <c r="I14" s="86">
        <v>32153791</v>
      </c>
      <c r="J14" s="84">
        <v>42573</v>
      </c>
      <c r="K14" s="84">
        <v>42757</v>
      </c>
      <c r="L14" s="84">
        <v>0</v>
      </c>
      <c r="M14" s="84">
        <v>0.29891000000000001</v>
      </c>
      <c r="N14" s="84">
        <v>129</v>
      </c>
      <c r="O14" s="84">
        <v>0.70108999999999999</v>
      </c>
      <c r="P14" s="84">
        <v>105.53</v>
      </c>
      <c r="Q14" s="84">
        <v>106.23108999999999</v>
      </c>
      <c r="R14" s="84">
        <v>100.70004</v>
      </c>
      <c r="S14" s="84">
        <v>3.6494599999999999</v>
      </c>
      <c r="T14" s="84">
        <v>0.47</v>
      </c>
      <c r="U14" s="84">
        <v>34157321677.028</v>
      </c>
      <c r="V14" s="84">
        <v>7.57</v>
      </c>
      <c r="W14" s="104">
        <v>2.4500000000000002</v>
      </c>
      <c r="X14" s="84">
        <v>3.52</v>
      </c>
      <c r="Y14" s="84">
        <v>3.51</v>
      </c>
      <c r="Z14" s="84">
        <v>12.69</v>
      </c>
      <c r="AA14" s="84">
        <v>14.38</v>
      </c>
      <c r="AB14" s="106">
        <f t="shared" si="0"/>
        <v>7.5687780071689054E-2</v>
      </c>
    </row>
    <row r="15" spans="2:28">
      <c r="B15" s="81">
        <v>1</v>
      </c>
      <c r="C15" s="81">
        <v>42702</v>
      </c>
      <c r="D15" s="103" t="s">
        <v>73</v>
      </c>
      <c r="E15" s="81" t="s">
        <v>74</v>
      </c>
      <c r="F15" s="81" t="s">
        <v>44</v>
      </c>
      <c r="G15" s="81">
        <v>3.75</v>
      </c>
      <c r="H15" s="103" t="s">
        <v>69</v>
      </c>
      <c r="I15" s="86">
        <v>24582138</v>
      </c>
      <c r="J15" s="84">
        <v>42620</v>
      </c>
      <c r="K15" s="84">
        <v>42801</v>
      </c>
      <c r="L15" s="84">
        <v>0</v>
      </c>
      <c r="M15" s="84">
        <v>0.54696</v>
      </c>
      <c r="N15" s="84">
        <v>82</v>
      </c>
      <c r="O15" s="84">
        <v>0.84945000000000004</v>
      </c>
      <c r="P15" s="84">
        <v>112.43</v>
      </c>
      <c r="Q15" s="84">
        <v>113.27945</v>
      </c>
      <c r="R15" s="84">
        <v>100.84513</v>
      </c>
      <c r="S15" s="84">
        <v>3.7734800000000002</v>
      </c>
      <c r="T15" s="84">
        <v>0.43</v>
      </c>
      <c r="U15" s="84">
        <v>27846510113.483002</v>
      </c>
      <c r="V15" s="84">
        <v>6.17</v>
      </c>
      <c r="W15" s="104">
        <v>2</v>
      </c>
      <c r="X15" s="84">
        <v>3.54</v>
      </c>
      <c r="Y15" s="84">
        <v>3.54</v>
      </c>
      <c r="Z15" s="84">
        <v>13.08</v>
      </c>
      <c r="AA15" s="84">
        <v>14.79</v>
      </c>
      <c r="AB15" s="106">
        <f t="shared" si="0"/>
        <v>6.1703916752080382E-2</v>
      </c>
    </row>
    <row r="16" spans="2:28">
      <c r="B16" s="81">
        <v>1</v>
      </c>
      <c r="C16" s="81">
        <v>42702</v>
      </c>
      <c r="D16" s="103" t="s">
        <v>75</v>
      </c>
      <c r="E16" s="81" t="s">
        <v>76</v>
      </c>
      <c r="F16" s="81" t="s">
        <v>44</v>
      </c>
      <c r="G16" s="81">
        <v>1.5</v>
      </c>
      <c r="H16" s="103" t="s">
        <v>77</v>
      </c>
      <c r="I16" s="86">
        <v>32456055</v>
      </c>
      <c r="J16" s="84">
        <v>42573</v>
      </c>
      <c r="K16" s="84">
        <v>42757</v>
      </c>
      <c r="L16" s="84">
        <v>0</v>
      </c>
      <c r="M16" s="84">
        <v>0.29891000000000001</v>
      </c>
      <c r="N16" s="84">
        <v>129</v>
      </c>
      <c r="O16" s="84">
        <v>0.52581999999999995</v>
      </c>
      <c r="P16" s="84">
        <v>103.71</v>
      </c>
      <c r="Q16" s="84">
        <v>104.23582</v>
      </c>
      <c r="R16" s="84">
        <v>100.52522999999999</v>
      </c>
      <c r="S16" s="84">
        <v>4.1494600000000004</v>
      </c>
      <c r="T16" s="84">
        <v>0.59</v>
      </c>
      <c r="U16" s="84">
        <v>33830833516.654999</v>
      </c>
      <c r="V16" s="84">
        <v>7.5</v>
      </c>
      <c r="W16" s="104">
        <v>2.4300000000000002</v>
      </c>
      <c r="X16" s="84">
        <v>4.0199999999999996</v>
      </c>
      <c r="Y16" s="84">
        <v>4.01</v>
      </c>
      <c r="Z16" s="84">
        <v>16.52</v>
      </c>
      <c r="AA16" s="84">
        <v>18.420000000000002</v>
      </c>
      <c r="AB16" s="106">
        <f t="shared" si="0"/>
        <v>7.4964328616332662E-2</v>
      </c>
    </row>
    <row r="17" spans="2:28">
      <c r="B17" s="81">
        <v>1</v>
      </c>
      <c r="C17" s="81">
        <v>42702</v>
      </c>
      <c r="D17" s="103">
        <v>999799</v>
      </c>
      <c r="E17" s="81" t="s">
        <v>79</v>
      </c>
      <c r="F17" s="81" t="s">
        <v>44</v>
      </c>
      <c r="G17" s="81">
        <v>8</v>
      </c>
      <c r="H17" s="103" t="s">
        <v>77</v>
      </c>
      <c r="I17" s="86">
        <v>24072000</v>
      </c>
      <c r="J17" s="84">
        <v>42528</v>
      </c>
      <c r="K17" s="84">
        <v>42711</v>
      </c>
      <c r="L17" s="84">
        <v>0</v>
      </c>
      <c r="M17" s="84">
        <v>4.9180000000000001E-2</v>
      </c>
      <c r="N17" s="84">
        <v>174</v>
      </c>
      <c r="O17" s="84">
        <v>3.80328</v>
      </c>
      <c r="P17" s="84">
        <v>133.25</v>
      </c>
      <c r="Q17" s="84">
        <v>137.05328</v>
      </c>
      <c r="R17" s="84">
        <v>103.79958999999999</v>
      </c>
      <c r="S17" s="84">
        <v>4.5245899999999999</v>
      </c>
      <c r="T17" s="84">
        <v>0.55000000000000004</v>
      </c>
      <c r="U17" s="84">
        <v>32991465245.902</v>
      </c>
      <c r="V17" s="84">
        <v>7.31</v>
      </c>
      <c r="W17" s="104">
        <v>2.37</v>
      </c>
      <c r="X17" s="84">
        <v>3.87</v>
      </c>
      <c r="Y17" s="84">
        <v>3.86</v>
      </c>
      <c r="Z17" s="84">
        <v>16.64</v>
      </c>
      <c r="AA17" s="84">
        <v>18.48</v>
      </c>
      <c r="AB17" s="106">
        <f t="shared" si="0"/>
        <v>7.3104407581638872E-2</v>
      </c>
    </row>
    <row r="18" spans="2:28">
      <c r="B18" s="81">
        <v>1</v>
      </c>
      <c r="C18" s="81">
        <v>42702</v>
      </c>
      <c r="D18" s="103" t="s">
        <v>80</v>
      </c>
      <c r="E18" s="81" t="s">
        <v>81</v>
      </c>
      <c r="F18" s="81" t="s">
        <v>44</v>
      </c>
      <c r="G18" s="81">
        <v>3.75</v>
      </c>
      <c r="H18" s="103" t="s">
        <v>77</v>
      </c>
      <c r="I18" s="86">
        <v>28384784</v>
      </c>
      <c r="J18" s="84">
        <v>42620</v>
      </c>
      <c r="K18" s="84">
        <v>42801</v>
      </c>
      <c r="L18" s="84">
        <v>0</v>
      </c>
      <c r="M18" s="84">
        <v>0.54696</v>
      </c>
      <c r="N18" s="84">
        <v>82</v>
      </c>
      <c r="O18" s="84">
        <v>0.84945000000000004</v>
      </c>
      <c r="P18" s="84">
        <v>114.67</v>
      </c>
      <c r="Q18" s="84">
        <v>115.51945000000001</v>
      </c>
      <c r="R18" s="84">
        <v>100.84513</v>
      </c>
      <c r="S18" s="84">
        <v>4.7734800000000002</v>
      </c>
      <c r="T18" s="84">
        <v>0.63</v>
      </c>
      <c r="U18" s="84">
        <v>32789945654.789001</v>
      </c>
      <c r="V18" s="84">
        <v>7.27</v>
      </c>
      <c r="W18" s="104">
        <v>2.35</v>
      </c>
      <c r="X18" s="84">
        <v>4.41</v>
      </c>
      <c r="Y18" s="84">
        <v>4.4000000000000004</v>
      </c>
      <c r="Z18" s="84">
        <v>20.48</v>
      </c>
      <c r="AA18" s="84">
        <v>22.55</v>
      </c>
      <c r="AB18" s="106">
        <f t="shared" si="0"/>
        <v>7.265786875062287E-2</v>
      </c>
    </row>
    <row r="19" spans="2:28">
      <c r="B19" s="81">
        <v>2</v>
      </c>
      <c r="C19" s="81">
        <v>42702</v>
      </c>
      <c r="D19" s="103" t="s">
        <v>83</v>
      </c>
      <c r="E19" s="81" t="s">
        <v>84</v>
      </c>
      <c r="F19" s="81" t="s">
        <v>44</v>
      </c>
      <c r="G19" s="81">
        <v>4</v>
      </c>
      <c r="H19" s="103" t="s">
        <v>85</v>
      </c>
      <c r="I19" s="86">
        <v>37947588</v>
      </c>
      <c r="J19" s="84">
        <v>42620</v>
      </c>
      <c r="K19" s="84">
        <v>42801</v>
      </c>
      <c r="L19" s="84">
        <v>0</v>
      </c>
      <c r="M19" s="84">
        <v>0.54696</v>
      </c>
      <c r="N19" s="84">
        <v>82</v>
      </c>
      <c r="O19" s="84">
        <v>0.90608</v>
      </c>
      <c r="P19" s="84">
        <v>117.19</v>
      </c>
      <c r="Q19" s="84">
        <v>118.09608</v>
      </c>
      <c r="R19" s="84">
        <v>100.90116999999999</v>
      </c>
      <c r="S19" s="84">
        <v>5.2734800000000002</v>
      </c>
      <c r="T19" s="84">
        <v>0.68</v>
      </c>
      <c r="U19" s="84">
        <v>44814612876.206001</v>
      </c>
      <c r="V19" s="84">
        <v>12.6</v>
      </c>
      <c r="W19" s="104">
        <v>3.21</v>
      </c>
      <c r="X19" s="84">
        <v>4.8099999999999996</v>
      </c>
      <c r="Y19" s="84">
        <v>4.8</v>
      </c>
      <c r="Z19" s="84">
        <v>24.57</v>
      </c>
      <c r="AA19" s="84">
        <v>26.8</v>
      </c>
      <c r="AB19" s="106">
        <f t="shared" si="0"/>
        <v>0.12601786737189416</v>
      </c>
    </row>
    <row r="20" spans="2:28">
      <c r="B20" s="81">
        <v>2</v>
      </c>
      <c r="C20" s="81">
        <v>42702</v>
      </c>
      <c r="D20" s="103" t="s">
        <v>87</v>
      </c>
      <c r="E20" s="81" t="s">
        <v>88</v>
      </c>
      <c r="F20" s="81" t="s">
        <v>44</v>
      </c>
      <c r="G20" s="81">
        <v>0.5</v>
      </c>
      <c r="H20" s="103" t="s">
        <v>85</v>
      </c>
      <c r="I20" s="86">
        <v>11220561</v>
      </c>
      <c r="J20" s="84">
        <v>42585</v>
      </c>
      <c r="K20" s="84">
        <v>42757</v>
      </c>
      <c r="L20" s="84">
        <v>0</v>
      </c>
      <c r="M20" s="84">
        <v>0.29891000000000001</v>
      </c>
      <c r="N20" s="84">
        <v>117</v>
      </c>
      <c r="O20" s="84">
        <v>0.15897</v>
      </c>
      <c r="P20" s="84">
        <v>98.08</v>
      </c>
      <c r="Q20" s="84">
        <v>98.238969999999995</v>
      </c>
      <c r="R20" s="84">
        <v>100.15891000000001</v>
      </c>
      <c r="S20" s="84">
        <v>5.6494600000000004</v>
      </c>
      <c r="T20" s="84">
        <v>0.85</v>
      </c>
      <c r="U20" s="84">
        <v>11022963261.910999</v>
      </c>
      <c r="V20" s="84">
        <v>3.1</v>
      </c>
      <c r="W20" s="104">
        <v>0.79</v>
      </c>
      <c r="X20" s="84">
        <v>5.57</v>
      </c>
      <c r="Y20" s="84">
        <v>5.54</v>
      </c>
      <c r="Z20" s="84">
        <v>31.31</v>
      </c>
      <c r="AA20" s="84">
        <v>33.799999999999997</v>
      </c>
      <c r="AB20" s="106">
        <f t="shared" si="0"/>
        <v>3.0996370005960481E-2</v>
      </c>
    </row>
    <row r="21" spans="2:28">
      <c r="B21" s="81">
        <v>2</v>
      </c>
      <c r="C21" s="81">
        <v>42702</v>
      </c>
      <c r="D21" s="103" t="s">
        <v>89</v>
      </c>
      <c r="E21" s="81" t="s">
        <v>90</v>
      </c>
      <c r="F21" s="81" t="s">
        <v>44</v>
      </c>
      <c r="G21" s="81">
        <v>1.75</v>
      </c>
      <c r="H21" s="103" t="s">
        <v>85</v>
      </c>
      <c r="I21" s="86">
        <v>29050714</v>
      </c>
      <c r="J21" s="84">
        <v>42620</v>
      </c>
      <c r="K21" s="84">
        <v>42801</v>
      </c>
      <c r="L21" s="84">
        <v>0</v>
      </c>
      <c r="M21" s="84">
        <v>0.54696</v>
      </c>
      <c r="N21" s="84">
        <v>82</v>
      </c>
      <c r="O21" s="84">
        <v>0.39640999999999998</v>
      </c>
      <c r="P21" s="84">
        <v>105.27</v>
      </c>
      <c r="Q21" s="84">
        <v>105.66641</v>
      </c>
      <c r="R21" s="84">
        <v>100.39546</v>
      </c>
      <c r="S21" s="84">
        <v>5.7734800000000002</v>
      </c>
      <c r="T21" s="84">
        <v>0.81</v>
      </c>
      <c r="U21" s="84">
        <v>30696846226.115002</v>
      </c>
      <c r="V21" s="84">
        <v>8.6300000000000008</v>
      </c>
      <c r="W21" s="104">
        <v>2.2000000000000002</v>
      </c>
      <c r="X21" s="84">
        <v>5.5</v>
      </c>
      <c r="Y21" s="84">
        <v>5.48</v>
      </c>
      <c r="Z21" s="84">
        <v>31.26</v>
      </c>
      <c r="AA21" s="84">
        <v>33.74</v>
      </c>
      <c r="AB21" s="106">
        <f t="shared" si="0"/>
        <v>8.6318967144573128E-2</v>
      </c>
    </row>
    <row r="22" spans="2:28">
      <c r="B22" s="81">
        <v>2</v>
      </c>
      <c r="C22" s="81">
        <v>42702</v>
      </c>
      <c r="D22" s="103" t="s">
        <v>92</v>
      </c>
      <c r="E22" s="81" t="s">
        <v>93</v>
      </c>
      <c r="F22" s="81" t="s">
        <v>44</v>
      </c>
      <c r="G22" s="81">
        <v>2.25</v>
      </c>
      <c r="H22" s="103" t="s">
        <v>94</v>
      </c>
      <c r="I22" s="86">
        <v>27477141</v>
      </c>
      <c r="J22" s="84">
        <v>42620</v>
      </c>
      <c r="K22" s="84">
        <v>42801</v>
      </c>
      <c r="L22" s="84">
        <v>0</v>
      </c>
      <c r="M22" s="84">
        <v>0.54696</v>
      </c>
      <c r="N22" s="84">
        <v>82</v>
      </c>
      <c r="O22" s="84">
        <v>0.50966999999999996</v>
      </c>
      <c r="P22" s="84">
        <v>108.42</v>
      </c>
      <c r="Q22" s="84">
        <v>108.92967</v>
      </c>
      <c r="R22" s="84">
        <v>100.50811</v>
      </c>
      <c r="S22" s="84">
        <v>6.7734800000000002</v>
      </c>
      <c r="T22" s="84">
        <v>0.96</v>
      </c>
      <c r="U22" s="84">
        <v>29930758606.855</v>
      </c>
      <c r="V22" s="84">
        <v>8.42</v>
      </c>
      <c r="W22" s="104">
        <v>2.15</v>
      </c>
      <c r="X22" s="84">
        <v>6.31</v>
      </c>
      <c r="Y22" s="84">
        <v>6.28</v>
      </c>
      <c r="Z22" s="84">
        <v>41.73</v>
      </c>
      <c r="AA22" s="84">
        <v>44.46</v>
      </c>
      <c r="AB22" s="106">
        <f t="shared" si="0"/>
        <v>8.4164742845774951E-2</v>
      </c>
    </row>
    <row r="23" spans="2:28">
      <c r="B23" s="81">
        <v>2</v>
      </c>
      <c r="C23" s="81">
        <v>42702</v>
      </c>
      <c r="D23" s="103" t="s">
        <v>95</v>
      </c>
      <c r="E23" s="81" t="s">
        <v>96</v>
      </c>
      <c r="F23" s="81" t="s">
        <v>44</v>
      </c>
      <c r="G23" s="81">
        <v>2.75</v>
      </c>
      <c r="H23" s="103" t="s">
        <v>97</v>
      </c>
      <c r="I23" s="86">
        <v>26915016</v>
      </c>
      <c r="J23" s="84">
        <v>42620</v>
      </c>
      <c r="K23" s="84">
        <v>42801</v>
      </c>
      <c r="L23" s="84">
        <v>0</v>
      </c>
      <c r="M23" s="84">
        <v>0.54696</v>
      </c>
      <c r="N23" s="84">
        <v>82</v>
      </c>
      <c r="O23" s="84">
        <v>0.62292999999999998</v>
      </c>
      <c r="P23" s="84">
        <v>112.01</v>
      </c>
      <c r="Q23" s="84">
        <v>112.63293</v>
      </c>
      <c r="R23" s="84">
        <v>100.6206</v>
      </c>
      <c r="S23" s="84">
        <v>7.7734800000000002</v>
      </c>
      <c r="T23" s="84">
        <v>1.1299999999999999</v>
      </c>
      <c r="U23" s="84">
        <v>30315170640.053001</v>
      </c>
      <c r="V23" s="84">
        <v>8.52</v>
      </c>
      <c r="W23" s="104">
        <v>2.17</v>
      </c>
      <c r="X23" s="84">
        <v>7.06</v>
      </c>
      <c r="Y23" s="84">
        <v>7.02</v>
      </c>
      <c r="Z23" s="84">
        <v>53.07</v>
      </c>
      <c r="AA23" s="84">
        <v>55.96</v>
      </c>
      <c r="AB23" s="106">
        <f t="shared" si="0"/>
        <v>8.5245702414688818E-2</v>
      </c>
    </row>
    <row r="24" spans="2:28">
      <c r="B24" s="81">
        <v>2</v>
      </c>
      <c r="C24" s="81">
        <v>42702</v>
      </c>
      <c r="D24" s="103">
        <v>3088069</v>
      </c>
      <c r="E24" s="81" t="s">
        <v>99</v>
      </c>
      <c r="F24" s="81" t="s">
        <v>44</v>
      </c>
      <c r="G24" s="81">
        <v>5</v>
      </c>
      <c r="H24" s="103" t="s">
        <v>100</v>
      </c>
      <c r="I24" s="86">
        <v>35076458</v>
      </c>
      <c r="J24" s="84">
        <v>42620</v>
      </c>
      <c r="K24" s="84">
        <v>42801</v>
      </c>
      <c r="L24" s="84">
        <v>0</v>
      </c>
      <c r="M24" s="84">
        <v>0.54696</v>
      </c>
      <c r="N24" s="84">
        <v>82</v>
      </c>
      <c r="O24" s="84">
        <v>1.1326000000000001</v>
      </c>
      <c r="P24" s="84">
        <v>129.77000000000001</v>
      </c>
      <c r="Q24" s="84">
        <v>130.90260000000001</v>
      </c>
      <c r="R24" s="84">
        <v>101.12495</v>
      </c>
      <c r="S24" s="84">
        <v>8.2734799999999993</v>
      </c>
      <c r="T24" s="84">
        <v>1.21</v>
      </c>
      <c r="U24" s="84">
        <v>45915994347.153</v>
      </c>
      <c r="V24" s="84">
        <v>12.91</v>
      </c>
      <c r="W24" s="104">
        <v>3.29</v>
      </c>
      <c r="X24" s="84">
        <v>7.02</v>
      </c>
      <c r="Y24" s="84">
        <v>6.97</v>
      </c>
      <c r="Z24" s="84">
        <v>54.63</v>
      </c>
      <c r="AA24" s="84">
        <v>57.44</v>
      </c>
      <c r="AB24" s="106">
        <f t="shared" si="0"/>
        <v>0.12911493181636585</v>
      </c>
    </row>
    <row r="25" spans="2:28">
      <c r="B25" s="81">
        <v>2</v>
      </c>
      <c r="C25" s="81">
        <v>42702</v>
      </c>
      <c r="D25" s="103" t="s">
        <v>102</v>
      </c>
      <c r="E25" s="81" t="s">
        <v>103</v>
      </c>
      <c r="F25" s="81" t="s">
        <v>44</v>
      </c>
      <c r="G25" s="81">
        <v>2</v>
      </c>
      <c r="H25" s="103" t="s">
        <v>100</v>
      </c>
      <c r="I25" s="86">
        <v>25443304</v>
      </c>
      <c r="J25" s="84">
        <v>42620</v>
      </c>
      <c r="K25" s="84">
        <v>42801</v>
      </c>
      <c r="L25" s="84">
        <v>0</v>
      </c>
      <c r="M25" s="84">
        <v>0.54696</v>
      </c>
      <c r="N25" s="84">
        <v>82</v>
      </c>
      <c r="O25" s="84">
        <v>0.45304</v>
      </c>
      <c r="P25" s="84">
        <v>105.98</v>
      </c>
      <c r="Q25" s="84">
        <v>106.43304000000001</v>
      </c>
      <c r="R25" s="84">
        <v>100.45180999999999</v>
      </c>
      <c r="S25" s="84">
        <v>8.7734799999999993</v>
      </c>
      <c r="T25" s="84">
        <v>1.28</v>
      </c>
      <c r="U25" s="84">
        <v>27080081586.271999</v>
      </c>
      <c r="V25" s="84">
        <v>7.61</v>
      </c>
      <c r="W25" s="104">
        <v>1.94</v>
      </c>
      <c r="X25" s="84">
        <v>8.08</v>
      </c>
      <c r="Y25" s="84">
        <v>8.0299999999999994</v>
      </c>
      <c r="Z25" s="84">
        <v>68.900000000000006</v>
      </c>
      <c r="AA25" s="84">
        <v>72.02</v>
      </c>
      <c r="AB25" s="106">
        <f t="shared" si="0"/>
        <v>7.6148691481183806E-2</v>
      </c>
    </row>
    <row r="26" spans="2:28">
      <c r="B26" s="81">
        <v>2</v>
      </c>
      <c r="C26" s="81">
        <v>42702</v>
      </c>
      <c r="D26" s="103" t="s">
        <v>104</v>
      </c>
      <c r="E26" s="81" t="s">
        <v>105</v>
      </c>
      <c r="F26" s="81" t="s">
        <v>44</v>
      </c>
      <c r="G26" s="81">
        <v>1.5</v>
      </c>
      <c r="H26" s="103" t="s">
        <v>106</v>
      </c>
      <c r="I26" s="86">
        <v>19453285</v>
      </c>
      <c r="J26" s="84">
        <v>42573</v>
      </c>
      <c r="K26" s="84">
        <v>42757</v>
      </c>
      <c r="L26" s="84">
        <v>0</v>
      </c>
      <c r="M26" s="84">
        <v>0.29891000000000001</v>
      </c>
      <c r="N26" s="84">
        <v>129</v>
      </c>
      <c r="O26" s="84">
        <v>0.52581999999999995</v>
      </c>
      <c r="P26" s="84">
        <v>100.81</v>
      </c>
      <c r="Q26" s="84">
        <v>101.33582</v>
      </c>
      <c r="R26" s="84">
        <v>100.52522999999999</v>
      </c>
      <c r="S26" s="84">
        <v>9.6494599999999995</v>
      </c>
      <c r="T26" s="84">
        <v>1.41</v>
      </c>
      <c r="U26" s="84">
        <v>19713144941.313</v>
      </c>
      <c r="V26" s="84">
        <v>5.54</v>
      </c>
      <c r="W26" s="104">
        <v>1.41</v>
      </c>
      <c r="X26" s="84">
        <v>8.98</v>
      </c>
      <c r="Y26" s="84">
        <v>8.91</v>
      </c>
      <c r="Z26" s="84">
        <v>84.55</v>
      </c>
      <c r="AA26" s="84">
        <v>87.79</v>
      </c>
      <c r="AB26" s="106">
        <f t="shared" si="0"/>
        <v>5.5433001096307152E-2</v>
      </c>
    </row>
    <row r="27" spans="2:28">
      <c r="B27" s="81">
        <v>2</v>
      </c>
      <c r="C27" s="81">
        <v>42702</v>
      </c>
      <c r="D27" s="103" t="s">
        <v>108</v>
      </c>
      <c r="E27" s="81" t="s">
        <v>109</v>
      </c>
      <c r="F27" s="81" t="s">
        <v>44</v>
      </c>
      <c r="G27" s="81">
        <v>4.25</v>
      </c>
      <c r="H27" s="103" t="s">
        <v>110</v>
      </c>
      <c r="I27" s="86">
        <v>31004407</v>
      </c>
      <c r="J27" s="84">
        <v>42528</v>
      </c>
      <c r="K27" s="84">
        <v>42711</v>
      </c>
      <c r="L27" s="84">
        <v>0</v>
      </c>
      <c r="M27" s="84">
        <v>4.9180000000000001E-2</v>
      </c>
      <c r="N27" s="84">
        <v>174</v>
      </c>
      <c r="O27" s="84">
        <v>2.0204900000000001</v>
      </c>
      <c r="P27" s="84">
        <v>127.53</v>
      </c>
      <c r="Q27" s="84">
        <v>129.55049</v>
      </c>
      <c r="R27" s="84">
        <v>102.01944</v>
      </c>
      <c r="S27" s="84">
        <v>11.02459</v>
      </c>
      <c r="T27" s="84">
        <v>1.53</v>
      </c>
      <c r="U27" s="84">
        <v>40166361749.190002</v>
      </c>
      <c r="V27" s="84">
        <v>11.29</v>
      </c>
      <c r="W27" s="104">
        <v>2.88</v>
      </c>
      <c r="X27" s="84">
        <v>9.06</v>
      </c>
      <c r="Y27" s="84">
        <v>8.99</v>
      </c>
      <c r="Z27" s="84">
        <v>93.11</v>
      </c>
      <c r="AA27" s="84">
        <v>96.17</v>
      </c>
      <c r="AB27" s="106">
        <f t="shared" si="0"/>
        <v>0.11294707067320023</v>
      </c>
    </row>
    <row r="28" spans="2:28">
      <c r="B28" s="81">
        <v>2</v>
      </c>
      <c r="C28" s="81">
        <v>42702</v>
      </c>
      <c r="D28" s="103">
        <v>240419</v>
      </c>
      <c r="E28" s="81" t="s">
        <v>111</v>
      </c>
      <c r="F28" s="81" t="s">
        <v>44</v>
      </c>
      <c r="G28" s="81">
        <v>6</v>
      </c>
      <c r="H28" s="103">
        <v>2028</v>
      </c>
      <c r="I28" s="86">
        <v>19027662</v>
      </c>
      <c r="J28" s="84">
        <v>42528</v>
      </c>
      <c r="K28" s="84">
        <v>42711</v>
      </c>
      <c r="L28" s="84">
        <v>0</v>
      </c>
      <c r="M28" s="84">
        <v>4.9180000000000001E-2</v>
      </c>
      <c r="N28" s="84">
        <v>174</v>
      </c>
      <c r="O28" s="84">
        <v>2.8524600000000002</v>
      </c>
      <c r="P28" s="84">
        <v>148.71</v>
      </c>
      <c r="Q28" s="84">
        <v>151.56245999999999</v>
      </c>
      <c r="R28" s="84">
        <v>102.85038</v>
      </c>
      <c r="S28" s="84">
        <v>12.02459</v>
      </c>
      <c r="T28" s="84">
        <v>1.55</v>
      </c>
      <c r="U28" s="84">
        <v>28838792420.528</v>
      </c>
      <c r="V28" s="84">
        <v>8.11</v>
      </c>
      <c r="W28" s="104">
        <v>2.0699999999999998</v>
      </c>
      <c r="X28" s="84">
        <v>9.2200000000000006</v>
      </c>
      <c r="Y28" s="84">
        <v>9.15</v>
      </c>
      <c r="Z28" s="84">
        <v>100.46</v>
      </c>
      <c r="AA28" s="84">
        <v>103.47</v>
      </c>
      <c r="AB28" s="106">
        <f t="shared" si="0"/>
        <v>8.1094154008529623E-2</v>
      </c>
    </row>
    <row r="29" spans="2:28">
      <c r="B29" s="81">
        <v>2</v>
      </c>
      <c r="C29" s="81">
        <v>42702</v>
      </c>
      <c r="D29" s="103" t="s">
        <v>112</v>
      </c>
      <c r="E29" s="81" t="s">
        <v>113</v>
      </c>
      <c r="F29" s="81" t="s">
        <v>44</v>
      </c>
      <c r="G29" s="81">
        <v>4.75</v>
      </c>
      <c r="H29" s="103" t="s">
        <v>114</v>
      </c>
      <c r="I29" s="86">
        <v>33640504</v>
      </c>
      <c r="J29" s="84">
        <v>42528</v>
      </c>
      <c r="K29" s="84">
        <v>42711</v>
      </c>
      <c r="L29" s="84">
        <v>0</v>
      </c>
      <c r="M29" s="84">
        <v>4.9180000000000001E-2</v>
      </c>
      <c r="N29" s="84">
        <v>174</v>
      </c>
      <c r="O29" s="84">
        <v>2.2582</v>
      </c>
      <c r="P29" s="84">
        <v>137.83000000000001</v>
      </c>
      <c r="Q29" s="84">
        <v>140.0882</v>
      </c>
      <c r="R29" s="84">
        <v>102.25689</v>
      </c>
      <c r="S29" s="84">
        <v>14.02459</v>
      </c>
      <c r="T29" s="84">
        <v>1.71</v>
      </c>
      <c r="U29" s="84">
        <v>47126375421.560997</v>
      </c>
      <c r="V29" s="84">
        <v>13.25</v>
      </c>
      <c r="W29" s="104">
        <v>3.38</v>
      </c>
      <c r="X29" s="84">
        <v>10.83</v>
      </c>
      <c r="Y29" s="84">
        <v>10.74</v>
      </c>
      <c r="Z29" s="84">
        <v>138.08000000000001</v>
      </c>
      <c r="AA29" s="84">
        <v>141.08000000000001</v>
      </c>
      <c r="AB29" s="106">
        <f t="shared" si="0"/>
        <v>0.13251850114152189</v>
      </c>
    </row>
    <row r="30" spans="2:28">
      <c r="B30" s="81">
        <v>3</v>
      </c>
      <c r="C30" s="81">
        <v>42702</v>
      </c>
      <c r="D30" s="103">
        <v>489308</v>
      </c>
      <c r="E30" s="81" t="s">
        <v>115</v>
      </c>
      <c r="F30" s="81" t="s">
        <v>44</v>
      </c>
      <c r="G30" s="81">
        <v>4.25</v>
      </c>
      <c r="H30" s="103" t="s">
        <v>116</v>
      </c>
      <c r="I30" s="86">
        <v>35440462</v>
      </c>
      <c r="J30" s="84">
        <v>42528</v>
      </c>
      <c r="K30" s="84">
        <v>42711</v>
      </c>
      <c r="L30" s="84">
        <v>0</v>
      </c>
      <c r="M30" s="84">
        <v>4.9180000000000001E-2</v>
      </c>
      <c r="N30" s="84">
        <v>174</v>
      </c>
      <c r="O30" s="84">
        <v>2.0204900000000001</v>
      </c>
      <c r="P30" s="84">
        <v>132.97999999999999</v>
      </c>
      <c r="Q30" s="84">
        <v>135.00049000000001</v>
      </c>
      <c r="R30" s="84">
        <v>102.01944</v>
      </c>
      <c r="S30" s="84">
        <v>15.52459</v>
      </c>
      <c r="T30" s="84">
        <v>1.8</v>
      </c>
      <c r="U30" s="84">
        <v>47844797997.353996</v>
      </c>
      <c r="V30" s="84">
        <v>8.14</v>
      </c>
      <c r="W30" s="104">
        <v>3.43</v>
      </c>
      <c r="X30" s="84">
        <v>11.95</v>
      </c>
      <c r="Y30" s="84">
        <v>11.84</v>
      </c>
      <c r="Z30" s="84">
        <v>168.42</v>
      </c>
      <c r="AA30" s="84">
        <v>171.29</v>
      </c>
      <c r="AB30" s="106">
        <f t="shared" si="0"/>
        <v>8.1383042891578605E-2</v>
      </c>
    </row>
    <row r="31" spans="2:28">
      <c r="B31" s="81">
        <v>3</v>
      </c>
      <c r="C31" s="81">
        <v>42702</v>
      </c>
      <c r="D31" s="103" t="s">
        <v>117</v>
      </c>
      <c r="E31" s="81" t="s">
        <v>118</v>
      </c>
      <c r="F31" s="81" t="s">
        <v>44</v>
      </c>
      <c r="G31" s="81">
        <v>4.5</v>
      </c>
      <c r="H31" s="103" t="s">
        <v>119</v>
      </c>
      <c r="I31" s="86">
        <v>31783830</v>
      </c>
      <c r="J31" s="84">
        <v>42620</v>
      </c>
      <c r="K31" s="84">
        <v>42801</v>
      </c>
      <c r="L31" s="84">
        <v>0</v>
      </c>
      <c r="M31" s="84">
        <v>0.54696</v>
      </c>
      <c r="N31" s="84">
        <v>82</v>
      </c>
      <c r="O31" s="84">
        <v>1.0193399999999999</v>
      </c>
      <c r="P31" s="84">
        <v>139.1</v>
      </c>
      <c r="Q31" s="84">
        <v>140.11933999999999</v>
      </c>
      <c r="R31" s="84">
        <v>101.01314000000001</v>
      </c>
      <c r="S31" s="84">
        <v>17.773479999999999</v>
      </c>
      <c r="T31" s="84">
        <v>1.9</v>
      </c>
      <c r="U31" s="84">
        <v>44535291874.474998</v>
      </c>
      <c r="V31" s="84">
        <v>7.58</v>
      </c>
      <c r="W31" s="104">
        <v>3.19</v>
      </c>
      <c r="X31" s="84">
        <v>13.24</v>
      </c>
      <c r="Y31" s="84">
        <v>13.11</v>
      </c>
      <c r="Z31" s="84">
        <v>209.81</v>
      </c>
      <c r="AA31" s="84">
        <v>212.38</v>
      </c>
      <c r="AB31" s="106">
        <f t="shared" si="0"/>
        <v>7.5753639277770915E-2</v>
      </c>
    </row>
    <row r="32" spans="2:28">
      <c r="B32" s="81">
        <v>3</v>
      </c>
      <c r="C32" s="81">
        <v>42702</v>
      </c>
      <c r="D32" s="103">
        <v>3245239</v>
      </c>
      <c r="E32" s="81" t="s">
        <v>120</v>
      </c>
      <c r="F32" s="81" t="s">
        <v>44</v>
      </c>
      <c r="G32" s="81">
        <v>4.25</v>
      </c>
      <c r="H32" s="103" t="s">
        <v>121</v>
      </c>
      <c r="I32" s="86">
        <v>29761912</v>
      </c>
      <c r="J32" s="84">
        <v>42620</v>
      </c>
      <c r="K32" s="84">
        <v>42801</v>
      </c>
      <c r="L32" s="84">
        <v>0</v>
      </c>
      <c r="M32" s="84">
        <v>0.54696</v>
      </c>
      <c r="N32" s="84">
        <v>82</v>
      </c>
      <c r="O32" s="84">
        <v>0.96270999999999995</v>
      </c>
      <c r="P32" s="84">
        <v>136.75</v>
      </c>
      <c r="Q32" s="84">
        <v>137.71270999999999</v>
      </c>
      <c r="R32" s="84">
        <v>100.95717</v>
      </c>
      <c r="S32" s="84">
        <v>19.273479999999999</v>
      </c>
      <c r="T32" s="84">
        <v>1.95</v>
      </c>
      <c r="U32" s="84">
        <v>40985934724.419998</v>
      </c>
      <c r="V32" s="84">
        <v>6.97</v>
      </c>
      <c r="W32" s="104">
        <v>2.94</v>
      </c>
      <c r="X32" s="84">
        <v>14.21</v>
      </c>
      <c r="Y32" s="84">
        <v>14.07</v>
      </c>
      <c r="Z32" s="84">
        <v>243.23</v>
      </c>
      <c r="AA32" s="84">
        <v>245.52</v>
      </c>
      <c r="AB32" s="106">
        <f t="shared" si="0"/>
        <v>6.9716253871808243E-2</v>
      </c>
    </row>
    <row r="33" spans="2:28">
      <c r="B33" s="81">
        <v>3</v>
      </c>
      <c r="C33" s="81">
        <v>42702</v>
      </c>
      <c r="D33" s="103" t="s">
        <v>122</v>
      </c>
      <c r="E33" s="81" t="s">
        <v>123</v>
      </c>
      <c r="F33" s="81" t="s">
        <v>44</v>
      </c>
      <c r="G33" s="81">
        <v>1.75</v>
      </c>
      <c r="H33" s="103" t="s">
        <v>124</v>
      </c>
      <c r="I33" s="86">
        <v>2711090</v>
      </c>
      <c r="J33" s="84">
        <v>42683</v>
      </c>
      <c r="K33" s="84">
        <v>42801</v>
      </c>
      <c r="L33" s="84">
        <v>0</v>
      </c>
      <c r="M33" s="84">
        <v>0.54696</v>
      </c>
      <c r="N33" s="84">
        <v>19</v>
      </c>
      <c r="O33" s="84">
        <v>9.1850000000000001E-2</v>
      </c>
      <c r="P33" s="84">
        <v>95.28</v>
      </c>
      <c r="Q33" s="84">
        <v>95.371849999999995</v>
      </c>
      <c r="R33" s="84">
        <v>100.09235</v>
      </c>
      <c r="S33" s="84">
        <v>20.773479999999999</v>
      </c>
      <c r="T33" s="84">
        <v>2.0299999999999998</v>
      </c>
      <c r="U33" s="84">
        <v>2585616710.6329999</v>
      </c>
      <c r="V33" s="84">
        <v>0.44</v>
      </c>
      <c r="W33" s="104">
        <v>0.19</v>
      </c>
      <c r="X33" s="84">
        <v>17.39</v>
      </c>
      <c r="Y33" s="84">
        <v>17.21</v>
      </c>
      <c r="Z33" s="84">
        <v>338.92</v>
      </c>
      <c r="AA33" s="84">
        <v>340.67</v>
      </c>
      <c r="AB33" s="106">
        <f t="shared" si="0"/>
        <v>4.3980822256635965E-3</v>
      </c>
    </row>
    <row r="34" spans="2:28">
      <c r="B34" s="81">
        <v>3</v>
      </c>
      <c r="C34" s="81">
        <v>42702</v>
      </c>
      <c r="D34" s="103" t="s">
        <v>125</v>
      </c>
      <c r="E34" s="81" t="s">
        <v>126</v>
      </c>
      <c r="F34" s="81" t="s">
        <v>44</v>
      </c>
      <c r="G34" s="81">
        <v>4.75</v>
      </c>
      <c r="H34" s="103" t="s">
        <v>127</v>
      </c>
      <c r="I34" s="86">
        <v>25201400</v>
      </c>
      <c r="J34" s="84">
        <v>42528</v>
      </c>
      <c r="K34" s="84">
        <v>42711</v>
      </c>
      <c r="L34" s="84">
        <v>0</v>
      </c>
      <c r="M34" s="84">
        <v>4.9180000000000001E-2</v>
      </c>
      <c r="N34" s="84">
        <v>174</v>
      </c>
      <c r="O34" s="84">
        <v>2.2582</v>
      </c>
      <c r="P34" s="84">
        <v>148.88999999999999</v>
      </c>
      <c r="Q34" s="84">
        <v>151.1482</v>
      </c>
      <c r="R34" s="84">
        <v>102.25689</v>
      </c>
      <c r="S34" s="84">
        <v>22.02459</v>
      </c>
      <c r="T34" s="84">
        <v>2</v>
      </c>
      <c r="U34" s="84">
        <v>38091461648.525002</v>
      </c>
      <c r="V34" s="84">
        <v>6.48</v>
      </c>
      <c r="W34" s="104">
        <v>2.73</v>
      </c>
      <c r="X34" s="84">
        <v>15.25</v>
      </c>
      <c r="Y34" s="84">
        <v>15.1</v>
      </c>
      <c r="Z34" s="84">
        <v>290.62</v>
      </c>
      <c r="AA34" s="84">
        <v>292.38</v>
      </c>
      <c r="AB34" s="106">
        <f t="shared" si="0"/>
        <v>6.4792813156328385E-2</v>
      </c>
    </row>
    <row r="35" spans="2:28">
      <c r="B35" s="81">
        <v>3</v>
      </c>
      <c r="C35" s="81">
        <v>42702</v>
      </c>
      <c r="D35" s="103" t="s">
        <v>128</v>
      </c>
      <c r="E35" s="81" t="s">
        <v>129</v>
      </c>
      <c r="F35" s="81" t="s">
        <v>44</v>
      </c>
      <c r="G35" s="81">
        <v>4.25</v>
      </c>
      <c r="H35" s="103" t="s">
        <v>130</v>
      </c>
      <c r="I35" s="86">
        <v>22765628</v>
      </c>
      <c r="J35" s="84">
        <v>42620</v>
      </c>
      <c r="K35" s="84">
        <v>42801</v>
      </c>
      <c r="L35" s="84">
        <v>0</v>
      </c>
      <c r="M35" s="84">
        <v>0.54696</v>
      </c>
      <c r="N35" s="84">
        <v>82</v>
      </c>
      <c r="O35" s="84">
        <v>0.96270999999999995</v>
      </c>
      <c r="P35" s="84">
        <v>140.46</v>
      </c>
      <c r="Q35" s="84">
        <v>141.42271</v>
      </c>
      <c r="R35" s="84">
        <v>100.95717</v>
      </c>
      <c r="S35" s="84">
        <v>22.773479999999999</v>
      </c>
      <c r="T35" s="84">
        <v>2.02</v>
      </c>
      <c r="U35" s="84">
        <v>32195767424.655998</v>
      </c>
      <c r="V35" s="84">
        <v>5.48</v>
      </c>
      <c r="W35" s="104">
        <v>2.31</v>
      </c>
      <c r="X35" s="84">
        <v>16.059999999999999</v>
      </c>
      <c r="Y35" s="84">
        <v>15.9</v>
      </c>
      <c r="Z35" s="84">
        <v>318.54000000000002</v>
      </c>
      <c r="AA35" s="84">
        <v>320.07</v>
      </c>
      <c r="AB35" s="106">
        <f t="shared" si="0"/>
        <v>5.4764355393306818E-2</v>
      </c>
    </row>
    <row r="36" spans="2:28">
      <c r="B36" s="81">
        <v>3</v>
      </c>
      <c r="C36" s="81">
        <v>42702</v>
      </c>
      <c r="D36" s="103" t="s">
        <v>131</v>
      </c>
      <c r="E36" s="81" t="s">
        <v>132</v>
      </c>
      <c r="F36" s="81" t="s">
        <v>44</v>
      </c>
      <c r="G36" s="81">
        <v>4.25</v>
      </c>
      <c r="H36" s="103" t="s">
        <v>133</v>
      </c>
      <c r="I36" s="86">
        <v>24846140</v>
      </c>
      <c r="J36" s="84">
        <v>42528</v>
      </c>
      <c r="K36" s="84">
        <v>42711</v>
      </c>
      <c r="L36" s="84">
        <v>0</v>
      </c>
      <c r="M36" s="84">
        <v>4.9180000000000001E-2</v>
      </c>
      <c r="N36" s="84">
        <v>174</v>
      </c>
      <c r="O36" s="84">
        <v>2.0204900000000001</v>
      </c>
      <c r="P36" s="84">
        <v>142.07</v>
      </c>
      <c r="Q36" s="84">
        <v>144.09048999999999</v>
      </c>
      <c r="R36" s="84">
        <v>102.01944</v>
      </c>
      <c r="S36" s="84">
        <v>24.02459</v>
      </c>
      <c r="T36" s="84">
        <v>2.0299999999999998</v>
      </c>
      <c r="U36" s="84">
        <v>35800925320.130997</v>
      </c>
      <c r="V36" s="84">
        <v>6.09</v>
      </c>
      <c r="W36" s="104">
        <v>2.57</v>
      </c>
      <c r="X36" s="84">
        <v>16.579999999999998</v>
      </c>
      <c r="Y36" s="84">
        <v>16.41</v>
      </c>
      <c r="Z36" s="84">
        <v>344.46</v>
      </c>
      <c r="AA36" s="84">
        <v>345.7</v>
      </c>
      <c r="AB36" s="106">
        <f t="shared" si="0"/>
        <v>6.0896656749340992E-2</v>
      </c>
    </row>
    <row r="37" spans="2:28">
      <c r="B37" s="81">
        <v>3</v>
      </c>
      <c r="C37" s="81">
        <v>42702</v>
      </c>
      <c r="D37" s="103" t="s">
        <v>134</v>
      </c>
      <c r="E37" s="81" t="s">
        <v>135</v>
      </c>
      <c r="F37" s="81" t="s">
        <v>44</v>
      </c>
      <c r="G37" s="81">
        <v>4.5</v>
      </c>
      <c r="H37" s="103" t="s">
        <v>136</v>
      </c>
      <c r="I37" s="86">
        <v>26635466</v>
      </c>
      <c r="J37" s="84">
        <v>42528</v>
      </c>
      <c r="K37" s="84">
        <v>42711</v>
      </c>
      <c r="L37" s="84">
        <v>0</v>
      </c>
      <c r="M37" s="84">
        <v>4.9180000000000001E-2</v>
      </c>
      <c r="N37" s="84">
        <v>174</v>
      </c>
      <c r="O37" s="84">
        <v>2.1393399999999998</v>
      </c>
      <c r="P37" s="84">
        <v>149.84</v>
      </c>
      <c r="Q37" s="84">
        <v>151.97934000000001</v>
      </c>
      <c r="R37" s="84">
        <v>102.13817</v>
      </c>
      <c r="S37" s="84">
        <v>26.02459</v>
      </c>
      <c r="T37" s="84">
        <v>2.0299999999999998</v>
      </c>
      <c r="U37" s="84">
        <v>40480406568.007004</v>
      </c>
      <c r="V37" s="84">
        <v>6.89</v>
      </c>
      <c r="W37" s="104">
        <v>2.9</v>
      </c>
      <c r="X37" s="84">
        <v>17.37</v>
      </c>
      <c r="Y37" s="84">
        <v>17.2</v>
      </c>
      <c r="Z37" s="84">
        <v>384.68</v>
      </c>
      <c r="AA37" s="84">
        <v>385.52</v>
      </c>
      <c r="AB37" s="106">
        <f t="shared" si="0"/>
        <v>6.8856360605281455E-2</v>
      </c>
    </row>
    <row r="38" spans="2:28">
      <c r="B38" s="81">
        <v>3</v>
      </c>
      <c r="C38" s="81">
        <v>42702</v>
      </c>
      <c r="D38" s="103" t="s">
        <v>137</v>
      </c>
      <c r="E38" s="81" t="s">
        <v>138</v>
      </c>
      <c r="F38" s="81" t="s">
        <v>44</v>
      </c>
      <c r="G38" s="81">
        <v>3.25</v>
      </c>
      <c r="H38" s="103" t="s">
        <v>139</v>
      </c>
      <c r="I38" s="86">
        <v>27343680</v>
      </c>
      <c r="J38" s="84">
        <v>42573</v>
      </c>
      <c r="K38" s="84">
        <v>42757</v>
      </c>
      <c r="L38" s="84">
        <v>0</v>
      </c>
      <c r="M38" s="84">
        <v>0.29891000000000001</v>
      </c>
      <c r="N38" s="84">
        <v>129</v>
      </c>
      <c r="O38" s="84">
        <v>1.13927</v>
      </c>
      <c r="P38" s="84">
        <v>124.74</v>
      </c>
      <c r="Q38" s="84">
        <v>125.87927000000001</v>
      </c>
      <c r="R38" s="84">
        <v>101.13652</v>
      </c>
      <c r="S38" s="84">
        <v>27.149460000000001</v>
      </c>
      <c r="T38" s="84">
        <v>2.06</v>
      </c>
      <c r="U38" s="84">
        <v>34420023764.609001</v>
      </c>
      <c r="V38" s="84">
        <v>5.85</v>
      </c>
      <c r="W38" s="104">
        <v>2.4700000000000002</v>
      </c>
      <c r="X38" s="84">
        <v>19.11</v>
      </c>
      <c r="Y38" s="84">
        <v>18.91</v>
      </c>
      <c r="Z38" s="84">
        <v>452.99</v>
      </c>
      <c r="AA38" s="84">
        <v>453.17</v>
      </c>
      <c r="AB38" s="106">
        <f t="shared" si="0"/>
        <v>5.8547770867780589E-2</v>
      </c>
    </row>
    <row r="39" spans="2:28">
      <c r="B39" s="81">
        <v>3</v>
      </c>
      <c r="C39" s="81">
        <v>42702</v>
      </c>
      <c r="D39" s="103" t="s">
        <v>140</v>
      </c>
      <c r="E39" s="81" t="s">
        <v>141</v>
      </c>
      <c r="F39" s="81" t="s">
        <v>44</v>
      </c>
      <c r="G39" s="81">
        <v>3.5</v>
      </c>
      <c r="H39" s="103" t="s">
        <v>142</v>
      </c>
      <c r="I39" s="86">
        <v>27622736</v>
      </c>
      <c r="J39" s="84">
        <v>42573</v>
      </c>
      <c r="K39" s="84">
        <v>42757</v>
      </c>
      <c r="L39" s="84">
        <v>0</v>
      </c>
      <c r="M39" s="84">
        <v>0.29891000000000001</v>
      </c>
      <c r="N39" s="84">
        <v>129</v>
      </c>
      <c r="O39" s="84">
        <v>1.2269000000000001</v>
      </c>
      <c r="P39" s="84">
        <v>130.69</v>
      </c>
      <c r="Q39" s="84">
        <v>131.9169</v>
      </c>
      <c r="R39" s="84">
        <v>101.22372</v>
      </c>
      <c r="S39" s="84">
        <v>28.149460000000001</v>
      </c>
      <c r="T39" s="84">
        <v>2.06</v>
      </c>
      <c r="U39" s="84">
        <v>36439057626.877998</v>
      </c>
      <c r="V39" s="84">
        <v>6.2</v>
      </c>
      <c r="W39" s="104">
        <v>2.61</v>
      </c>
      <c r="X39" s="84">
        <v>19.32</v>
      </c>
      <c r="Y39" s="84">
        <v>19.13</v>
      </c>
      <c r="Z39" s="84">
        <v>469.36</v>
      </c>
      <c r="AA39" s="84">
        <v>469.31</v>
      </c>
      <c r="AB39" s="106">
        <f t="shared" si="0"/>
        <v>6.1982107019051928E-2</v>
      </c>
    </row>
    <row r="40" spans="2:28">
      <c r="B40" s="81">
        <v>3</v>
      </c>
      <c r="C40" s="81">
        <v>42702</v>
      </c>
      <c r="D40" s="103" t="s">
        <v>143</v>
      </c>
      <c r="E40" s="81" t="s">
        <v>144</v>
      </c>
      <c r="F40" s="81" t="s">
        <v>44</v>
      </c>
      <c r="G40" s="81">
        <v>4.25</v>
      </c>
      <c r="H40" s="103" t="s">
        <v>145</v>
      </c>
      <c r="I40" s="86">
        <v>23107694</v>
      </c>
      <c r="J40" s="84">
        <v>42528</v>
      </c>
      <c r="K40" s="84">
        <v>42711</v>
      </c>
      <c r="L40" s="84">
        <v>0</v>
      </c>
      <c r="M40" s="84">
        <v>4.9180000000000001E-2</v>
      </c>
      <c r="N40" s="84">
        <v>174</v>
      </c>
      <c r="O40" s="84">
        <v>2.0204900000000001</v>
      </c>
      <c r="P40" s="84">
        <v>149.84</v>
      </c>
      <c r="Q40" s="84">
        <v>151.86049</v>
      </c>
      <c r="R40" s="84">
        <v>102.01944</v>
      </c>
      <c r="S40" s="84">
        <v>30.02459</v>
      </c>
      <c r="T40" s="84">
        <v>2.0299999999999998</v>
      </c>
      <c r="U40" s="84">
        <v>35091457752.796997</v>
      </c>
      <c r="V40" s="84">
        <v>5.97</v>
      </c>
      <c r="W40" s="104">
        <v>2.52</v>
      </c>
      <c r="X40" s="84">
        <v>19.420000000000002</v>
      </c>
      <c r="Y40" s="84">
        <v>19.23</v>
      </c>
      <c r="Z40" s="84">
        <v>489.04</v>
      </c>
      <c r="AA40" s="84">
        <v>488.8</v>
      </c>
      <c r="AB40" s="106">
        <f t="shared" si="0"/>
        <v>5.9689866630471225E-2</v>
      </c>
    </row>
    <row r="41" spans="2:28">
      <c r="B41" s="81">
        <v>3</v>
      </c>
      <c r="C41" s="81">
        <v>42702</v>
      </c>
      <c r="D41" s="103" t="s">
        <v>146</v>
      </c>
      <c r="E41" s="81" t="s">
        <v>147</v>
      </c>
      <c r="F41" s="81" t="s">
        <v>44</v>
      </c>
      <c r="G41" s="81">
        <v>1.5</v>
      </c>
      <c r="H41" s="103" t="s">
        <v>148</v>
      </c>
      <c r="I41" s="86">
        <v>4874999</v>
      </c>
      <c r="J41" s="84">
        <v>42634</v>
      </c>
      <c r="K41" s="84">
        <v>42757</v>
      </c>
      <c r="L41" s="84">
        <v>0</v>
      </c>
      <c r="M41" s="84">
        <v>0.29891000000000001</v>
      </c>
      <c r="N41" s="84">
        <v>68</v>
      </c>
      <c r="O41" s="84">
        <v>0.27717000000000003</v>
      </c>
      <c r="P41" s="84">
        <v>88.89</v>
      </c>
      <c r="Q41" s="84">
        <v>89.167169999999999</v>
      </c>
      <c r="R41" s="84">
        <v>100.27714</v>
      </c>
      <c r="S41" s="84">
        <v>30.649460000000001</v>
      </c>
      <c r="T41" s="84">
        <v>1.99</v>
      </c>
      <c r="U41" s="84">
        <v>4346898836.5889997</v>
      </c>
      <c r="V41" s="84">
        <v>0.74</v>
      </c>
      <c r="W41" s="104">
        <v>0.31</v>
      </c>
      <c r="X41" s="84">
        <v>24.16</v>
      </c>
      <c r="Y41" s="84">
        <v>23.92</v>
      </c>
      <c r="Z41" s="84">
        <v>680.37</v>
      </c>
      <c r="AA41" s="84">
        <v>678.9</v>
      </c>
      <c r="AB41" s="106">
        <f t="shared" si="0"/>
        <v>7.3939878371529592E-3</v>
      </c>
    </row>
    <row r="42" spans="2:28">
      <c r="B42" s="81">
        <v>3</v>
      </c>
      <c r="C42" s="81">
        <v>42702</v>
      </c>
      <c r="D42" s="103" t="s">
        <v>149</v>
      </c>
      <c r="E42" s="81" t="s">
        <v>150</v>
      </c>
      <c r="F42" s="81" t="s">
        <v>44</v>
      </c>
      <c r="G42" s="81">
        <v>4.25</v>
      </c>
      <c r="H42" s="103" t="s">
        <v>151</v>
      </c>
      <c r="I42" s="86">
        <v>19772077</v>
      </c>
      <c r="J42" s="84">
        <v>42528</v>
      </c>
      <c r="K42" s="84">
        <v>42711</v>
      </c>
      <c r="L42" s="84">
        <v>0</v>
      </c>
      <c r="M42" s="84">
        <v>4.9180000000000001E-2</v>
      </c>
      <c r="N42" s="84">
        <v>174</v>
      </c>
      <c r="O42" s="84">
        <v>2.0204900000000001</v>
      </c>
      <c r="P42" s="84">
        <v>155.44</v>
      </c>
      <c r="Q42" s="84">
        <v>157.46048999999999</v>
      </c>
      <c r="R42" s="84">
        <v>102.01944</v>
      </c>
      <c r="S42" s="84">
        <v>33.024590000000003</v>
      </c>
      <c r="T42" s="84">
        <v>1.96</v>
      </c>
      <c r="U42" s="84">
        <v>31133209683.923</v>
      </c>
      <c r="V42" s="84">
        <v>5.3</v>
      </c>
      <c r="W42" s="104">
        <v>2.23</v>
      </c>
      <c r="X42" s="84">
        <v>20.82</v>
      </c>
      <c r="Y42" s="84">
        <v>20.61</v>
      </c>
      <c r="Z42" s="84">
        <v>568.88</v>
      </c>
      <c r="AA42" s="84">
        <v>568.09</v>
      </c>
      <c r="AB42" s="106">
        <f t="shared" si="0"/>
        <v>5.2956965963140659E-2</v>
      </c>
    </row>
    <row r="43" spans="2:28">
      <c r="B43" s="81">
        <v>3</v>
      </c>
      <c r="C43" s="81">
        <v>42702</v>
      </c>
      <c r="D43" s="103" t="s">
        <v>152</v>
      </c>
      <c r="E43" s="81" t="s">
        <v>153</v>
      </c>
      <c r="F43" s="81" t="s">
        <v>44</v>
      </c>
      <c r="G43" s="81">
        <v>3.75</v>
      </c>
      <c r="H43" s="103" t="s">
        <v>154</v>
      </c>
      <c r="I43" s="86">
        <v>23591655</v>
      </c>
      <c r="J43" s="84">
        <v>42573</v>
      </c>
      <c r="K43" s="84">
        <v>42757</v>
      </c>
      <c r="L43" s="84">
        <v>0</v>
      </c>
      <c r="M43" s="84">
        <v>0.29891000000000001</v>
      </c>
      <c r="N43" s="84">
        <v>129</v>
      </c>
      <c r="O43" s="84">
        <v>1.31454</v>
      </c>
      <c r="P43" s="84">
        <v>147.01</v>
      </c>
      <c r="Q43" s="84">
        <v>148.32454000000001</v>
      </c>
      <c r="R43" s="84">
        <v>101.31088</v>
      </c>
      <c r="S43" s="84">
        <v>35.649459999999998</v>
      </c>
      <c r="T43" s="84">
        <v>1.92</v>
      </c>
      <c r="U43" s="84">
        <v>34992213295.560997</v>
      </c>
      <c r="V43" s="84">
        <v>5.95</v>
      </c>
      <c r="W43" s="104">
        <v>2.5099999999999998</v>
      </c>
      <c r="X43" s="84">
        <v>22.6</v>
      </c>
      <c r="Y43" s="84">
        <v>22.38</v>
      </c>
      <c r="Z43" s="84">
        <v>668.33</v>
      </c>
      <c r="AA43" s="84">
        <v>666.75</v>
      </c>
      <c r="AB43" s="106">
        <f t="shared" si="0"/>
        <v>5.9521053796933177E-2</v>
      </c>
    </row>
    <row r="44" spans="2:28">
      <c r="B44" s="81">
        <v>3</v>
      </c>
      <c r="C44" s="81">
        <v>42702</v>
      </c>
      <c r="D44" s="103" t="s">
        <v>155</v>
      </c>
      <c r="E44" s="81" t="s">
        <v>156</v>
      </c>
      <c r="F44" s="81" t="s">
        <v>44</v>
      </c>
      <c r="G44" s="81">
        <v>4.25</v>
      </c>
      <c r="H44" s="103" t="s">
        <v>157</v>
      </c>
      <c r="I44" s="86">
        <v>25994750</v>
      </c>
      <c r="J44" s="84">
        <v>42528</v>
      </c>
      <c r="K44" s="84">
        <v>42711</v>
      </c>
      <c r="L44" s="84">
        <v>0</v>
      </c>
      <c r="M44" s="84">
        <v>4.9180000000000001E-2</v>
      </c>
      <c r="N44" s="84">
        <v>174</v>
      </c>
      <c r="O44" s="84">
        <v>2.0204900000000001</v>
      </c>
      <c r="P44" s="84">
        <v>165.8</v>
      </c>
      <c r="Q44" s="84">
        <v>167.82049000000001</v>
      </c>
      <c r="R44" s="84">
        <v>102.01944</v>
      </c>
      <c r="S44" s="84">
        <v>39.024590000000003</v>
      </c>
      <c r="T44" s="84">
        <v>1.87</v>
      </c>
      <c r="U44" s="84">
        <v>43624517293.032997</v>
      </c>
      <c r="V44" s="84">
        <v>7.42</v>
      </c>
      <c r="W44" s="104">
        <v>3.13</v>
      </c>
      <c r="X44" s="84">
        <v>23.44</v>
      </c>
      <c r="Y44" s="84">
        <v>23.23</v>
      </c>
      <c r="Z44" s="84">
        <v>738.11</v>
      </c>
      <c r="AA44" s="84">
        <v>736.02</v>
      </c>
      <c r="AB44" s="106">
        <f t="shared" si="0"/>
        <v>7.4204429960800802E-2</v>
      </c>
    </row>
    <row r="45" spans="2:28">
      <c r="B45" s="81">
        <v>3</v>
      </c>
      <c r="C45" s="81">
        <v>42702</v>
      </c>
      <c r="D45" s="103" t="s">
        <v>158</v>
      </c>
      <c r="E45" s="81" t="s">
        <v>159</v>
      </c>
      <c r="F45" s="81" t="s">
        <v>44</v>
      </c>
      <c r="G45" s="81">
        <v>4</v>
      </c>
      <c r="H45" s="103" t="s">
        <v>160</v>
      </c>
      <c r="I45" s="86">
        <v>23208794</v>
      </c>
      <c r="J45" s="84">
        <v>42573</v>
      </c>
      <c r="K45" s="84">
        <v>42757</v>
      </c>
      <c r="L45" s="84">
        <v>0</v>
      </c>
      <c r="M45" s="84">
        <v>0.29891000000000001</v>
      </c>
      <c r="N45" s="84">
        <v>129</v>
      </c>
      <c r="O45" s="84">
        <v>1.4021699999999999</v>
      </c>
      <c r="P45" s="84">
        <v>164.09</v>
      </c>
      <c r="Q45" s="84">
        <v>165.49216999999999</v>
      </c>
      <c r="R45" s="84">
        <v>101.39802</v>
      </c>
      <c r="S45" s="84">
        <v>43.149459999999998</v>
      </c>
      <c r="T45" s="84">
        <v>1.84</v>
      </c>
      <c r="U45" s="84">
        <v>38408737729.599998</v>
      </c>
      <c r="V45" s="84">
        <v>6.53</v>
      </c>
      <c r="W45" s="104">
        <v>2.75</v>
      </c>
      <c r="X45" s="84">
        <v>25.47</v>
      </c>
      <c r="Y45" s="84">
        <v>25.23</v>
      </c>
      <c r="Z45" s="84">
        <v>877.46</v>
      </c>
      <c r="AA45" s="84">
        <v>874.03</v>
      </c>
      <c r="AB45" s="106">
        <f t="shared" si="0"/>
        <v>6.5332493414065634E-2</v>
      </c>
    </row>
    <row r="46" spans="2:28">
      <c r="B46" s="81">
        <v>3</v>
      </c>
      <c r="C46" s="81">
        <v>42702</v>
      </c>
      <c r="D46" s="103" t="s">
        <v>161</v>
      </c>
      <c r="E46" s="81" t="s">
        <v>162</v>
      </c>
      <c r="F46" s="81" t="s">
        <v>44</v>
      </c>
      <c r="G46" s="81">
        <v>2.5</v>
      </c>
      <c r="H46" s="103" t="s">
        <v>163</v>
      </c>
      <c r="I46" s="86">
        <v>13602000</v>
      </c>
      <c r="J46" s="84">
        <v>42573</v>
      </c>
      <c r="K46" s="84">
        <v>42757</v>
      </c>
      <c r="L46" s="84">
        <v>0</v>
      </c>
      <c r="M46" s="84">
        <v>0.29891000000000001</v>
      </c>
      <c r="N46" s="84">
        <v>129</v>
      </c>
      <c r="O46" s="84">
        <v>0.87636000000000003</v>
      </c>
      <c r="P46" s="84">
        <v>120.81</v>
      </c>
      <c r="Q46" s="84">
        <v>121.68635999999999</v>
      </c>
      <c r="R46" s="84">
        <v>100.87473</v>
      </c>
      <c r="S46" s="84">
        <v>48.649459999999998</v>
      </c>
      <c r="T46" s="84">
        <v>1.85</v>
      </c>
      <c r="U46" s="84">
        <v>16551778509.783001</v>
      </c>
      <c r="V46" s="84">
        <v>2.82</v>
      </c>
      <c r="W46" s="104">
        <v>1.19</v>
      </c>
      <c r="X46" s="84">
        <v>30.12</v>
      </c>
      <c r="Y46" s="84">
        <v>29.85</v>
      </c>
      <c r="Z46" s="84">
        <v>1208.43</v>
      </c>
      <c r="AA46" s="84">
        <v>1201.17</v>
      </c>
      <c r="AB46" s="106">
        <f t="shared" si="0"/>
        <v>2.8154243653992966E-2</v>
      </c>
    </row>
    <row r="47" spans="2:28">
      <c r="B47" s="81">
        <v>3</v>
      </c>
      <c r="C47" s="81">
        <v>42702</v>
      </c>
      <c r="D47" s="103" t="s">
        <v>164</v>
      </c>
      <c r="E47" s="81" t="s">
        <v>165</v>
      </c>
      <c r="F47" s="81" t="s">
        <v>44</v>
      </c>
      <c r="G47" s="81">
        <v>3.5</v>
      </c>
      <c r="H47" s="103" t="s">
        <v>166</v>
      </c>
      <c r="I47" s="86">
        <v>19485985</v>
      </c>
      <c r="J47" s="84">
        <v>42573</v>
      </c>
      <c r="K47" s="84">
        <v>42757</v>
      </c>
      <c r="L47" s="84">
        <v>0</v>
      </c>
      <c r="M47" s="84">
        <v>0.29891000000000001</v>
      </c>
      <c r="N47" s="84">
        <v>129</v>
      </c>
      <c r="O47" s="84">
        <v>1.2269000000000001</v>
      </c>
      <c r="P47" s="84">
        <v>154.62</v>
      </c>
      <c r="Q47" s="84">
        <v>155.84690000000001</v>
      </c>
      <c r="R47" s="84">
        <v>101.22372</v>
      </c>
      <c r="S47" s="84">
        <v>51.649459999999998</v>
      </c>
      <c r="T47" s="84">
        <v>1.85</v>
      </c>
      <c r="U47" s="84">
        <v>30368303980.573002</v>
      </c>
      <c r="V47" s="84">
        <v>5.17</v>
      </c>
      <c r="W47" s="104">
        <v>2.1800000000000002</v>
      </c>
      <c r="X47" s="84">
        <v>29.19</v>
      </c>
      <c r="Y47" s="84">
        <v>28.93</v>
      </c>
      <c r="Z47" s="84">
        <v>1180.24</v>
      </c>
      <c r="AA47" s="84">
        <v>1173.01</v>
      </c>
      <c r="AB47" s="106">
        <f t="shared" si="0"/>
        <v>5.1655876685531239E-2</v>
      </c>
    </row>
    <row r="48" spans="2:28">
      <c r="B48" s="81">
        <v>5</v>
      </c>
      <c r="C48" s="81">
        <v>42702</v>
      </c>
      <c r="D48" s="103" t="s">
        <v>42</v>
      </c>
      <c r="E48" s="81" t="s">
        <v>43</v>
      </c>
      <c r="F48" s="81" t="s">
        <v>44</v>
      </c>
      <c r="G48" s="81">
        <v>1.75</v>
      </c>
      <c r="H48" s="103" t="s">
        <v>45</v>
      </c>
      <c r="I48" s="86">
        <v>28897156</v>
      </c>
      <c r="J48" s="84">
        <v>42573</v>
      </c>
      <c r="K48" s="84">
        <v>42757</v>
      </c>
      <c r="L48" s="84">
        <v>0</v>
      </c>
      <c r="M48" s="84">
        <v>0.29891000000000001</v>
      </c>
      <c r="N48" s="84">
        <v>129</v>
      </c>
      <c r="O48" s="84">
        <v>0.61345000000000005</v>
      </c>
      <c r="P48" s="84">
        <v>100.25</v>
      </c>
      <c r="Q48" s="84">
        <v>100.86345</v>
      </c>
      <c r="R48" s="84">
        <v>100.61265</v>
      </c>
      <c r="S48" s="84">
        <v>0.14946000000000001</v>
      </c>
      <c r="T48" s="84">
        <v>0.08</v>
      </c>
      <c r="U48" s="84">
        <v>29146668807.582001</v>
      </c>
      <c r="V48" s="84">
        <v>2.09</v>
      </c>
      <c r="W48" s="104">
        <v>2.09</v>
      </c>
      <c r="X48" s="84">
        <v>0.15</v>
      </c>
      <c r="Y48" s="84">
        <v>0.15</v>
      </c>
      <c r="Z48" s="84">
        <v>0.02</v>
      </c>
      <c r="AA48" s="84">
        <v>0.04</v>
      </c>
      <c r="AB48" s="106">
        <f t="shared" si="0"/>
        <v>2.0896516624503345E-2</v>
      </c>
    </row>
    <row r="49" spans="2:28">
      <c r="B49" s="81">
        <v>5</v>
      </c>
      <c r="C49" s="81">
        <v>42702</v>
      </c>
      <c r="D49" s="103">
        <v>893114</v>
      </c>
      <c r="E49" s="81" t="s">
        <v>47</v>
      </c>
      <c r="F49" s="81" t="s">
        <v>44</v>
      </c>
      <c r="G49" s="81">
        <v>8.75</v>
      </c>
      <c r="H49" s="103" t="s">
        <v>45</v>
      </c>
      <c r="I49" s="86">
        <v>11144000</v>
      </c>
      <c r="J49" s="84">
        <v>42607</v>
      </c>
      <c r="K49" s="84">
        <v>42791</v>
      </c>
      <c r="L49" s="84">
        <v>0</v>
      </c>
      <c r="M49" s="84">
        <v>0.48370000000000002</v>
      </c>
      <c r="N49" s="84">
        <v>95</v>
      </c>
      <c r="O49" s="84">
        <v>2.2588300000000001</v>
      </c>
      <c r="P49" s="84">
        <v>106.52</v>
      </c>
      <c r="Q49" s="84">
        <v>108.77883</v>
      </c>
      <c r="R49" s="84">
        <v>102.23542999999999</v>
      </c>
      <c r="S49" s="84">
        <v>0.74185000000000001</v>
      </c>
      <c r="T49" s="84">
        <v>-0.04</v>
      </c>
      <c r="U49" s="84">
        <v>12122312984.783001</v>
      </c>
      <c r="V49" s="84">
        <v>0.87</v>
      </c>
      <c r="W49" s="104">
        <v>0.87</v>
      </c>
      <c r="X49" s="84">
        <v>0.72</v>
      </c>
      <c r="Y49" s="84">
        <v>0.72</v>
      </c>
      <c r="Z49" s="84">
        <v>0.53</v>
      </c>
      <c r="AA49" s="84">
        <v>0.89</v>
      </c>
      <c r="AB49" s="106">
        <f t="shared" si="0"/>
        <v>8.6910142797538316E-3</v>
      </c>
    </row>
    <row r="50" spans="2:28">
      <c r="B50" s="81">
        <v>5</v>
      </c>
      <c r="C50" s="81">
        <v>42702</v>
      </c>
      <c r="D50" s="103" t="s">
        <v>48</v>
      </c>
      <c r="E50" s="81" t="s">
        <v>49</v>
      </c>
      <c r="F50" s="81" t="s">
        <v>44</v>
      </c>
      <c r="G50" s="81">
        <v>1</v>
      </c>
      <c r="H50" s="103" t="s">
        <v>45</v>
      </c>
      <c r="I50" s="86">
        <v>32031136</v>
      </c>
      <c r="J50" s="84">
        <v>42620</v>
      </c>
      <c r="K50" s="84">
        <v>42801</v>
      </c>
      <c r="L50" s="84">
        <v>0</v>
      </c>
      <c r="M50" s="84">
        <v>0.54696</v>
      </c>
      <c r="N50" s="84">
        <v>82</v>
      </c>
      <c r="O50" s="84">
        <v>0.22652</v>
      </c>
      <c r="P50" s="84">
        <v>100.73</v>
      </c>
      <c r="Q50" s="84">
        <v>100.95652</v>
      </c>
      <c r="R50" s="84">
        <v>100.22620999999999</v>
      </c>
      <c r="S50" s="84">
        <v>0.77347999999999995</v>
      </c>
      <c r="T50" s="84">
        <v>0.06</v>
      </c>
      <c r="U50" s="84">
        <v>32337520009.706001</v>
      </c>
      <c r="V50" s="84">
        <v>2.3199999999999998</v>
      </c>
      <c r="W50" s="104">
        <v>2.3199999999999998</v>
      </c>
      <c r="X50" s="84">
        <v>0.77</v>
      </c>
      <c r="Y50" s="84">
        <v>0.77</v>
      </c>
      <c r="Z50" s="84">
        <v>0.6</v>
      </c>
      <c r="AA50" s="84">
        <v>0.98</v>
      </c>
      <c r="AB50" s="106">
        <f t="shared" si="0"/>
        <v>2.3184176858737578E-2</v>
      </c>
    </row>
    <row r="51" spans="2:28">
      <c r="B51" s="81">
        <v>5</v>
      </c>
      <c r="C51" s="81">
        <v>42702</v>
      </c>
      <c r="D51" s="103" t="s">
        <v>52</v>
      </c>
      <c r="E51" s="81" t="s">
        <v>53</v>
      </c>
      <c r="F51" s="81" t="s">
        <v>44</v>
      </c>
      <c r="G51" s="81">
        <v>5</v>
      </c>
      <c r="H51" s="103" t="s">
        <v>54</v>
      </c>
      <c r="I51" s="86">
        <v>35237108</v>
      </c>
      <c r="J51" s="84">
        <v>42620</v>
      </c>
      <c r="K51" s="84">
        <v>42801</v>
      </c>
      <c r="L51" s="84">
        <v>0</v>
      </c>
      <c r="M51" s="84">
        <v>0.54696</v>
      </c>
      <c r="N51" s="84">
        <v>82</v>
      </c>
      <c r="O51" s="84">
        <v>1.1326000000000001</v>
      </c>
      <c r="P51" s="84">
        <v>106.27</v>
      </c>
      <c r="Q51" s="84">
        <v>107.40260000000001</v>
      </c>
      <c r="R51" s="84">
        <v>101.12495</v>
      </c>
      <c r="S51" s="84">
        <v>1.2734799999999999</v>
      </c>
      <c r="T51" s="84">
        <v>7.0000000000000007E-2</v>
      </c>
      <c r="U51" s="84">
        <v>37845568988.726997</v>
      </c>
      <c r="V51" s="84">
        <v>2.71</v>
      </c>
      <c r="W51" s="104">
        <v>2.71</v>
      </c>
      <c r="X51" s="84">
        <v>1.24</v>
      </c>
      <c r="Y51" s="84">
        <v>1.24</v>
      </c>
      <c r="Z51" s="84">
        <v>1.56</v>
      </c>
      <c r="AA51" s="84">
        <v>2.1800000000000002</v>
      </c>
      <c r="AB51" s="106">
        <f t="shared" si="0"/>
        <v>2.7133137126497231E-2</v>
      </c>
    </row>
    <row r="52" spans="2:28">
      <c r="B52" s="81">
        <v>5</v>
      </c>
      <c r="C52" s="81">
        <v>42702</v>
      </c>
      <c r="D52" s="103" t="s">
        <v>55</v>
      </c>
      <c r="E52" s="81" t="s">
        <v>56</v>
      </c>
      <c r="F52" s="81" t="s">
        <v>44</v>
      </c>
      <c r="G52" s="81">
        <v>1.25</v>
      </c>
      <c r="H52" s="103" t="s">
        <v>54</v>
      </c>
      <c r="I52" s="86">
        <v>34843352</v>
      </c>
      <c r="J52" s="84">
        <v>42573</v>
      </c>
      <c r="K52" s="84">
        <v>42757</v>
      </c>
      <c r="L52" s="84">
        <v>0</v>
      </c>
      <c r="M52" s="84">
        <v>0.29891000000000001</v>
      </c>
      <c r="N52" s="84">
        <v>129</v>
      </c>
      <c r="O52" s="84">
        <v>0.43818000000000001</v>
      </c>
      <c r="P52" s="84">
        <v>101.89</v>
      </c>
      <c r="Q52" s="84">
        <v>102.32818</v>
      </c>
      <c r="R52" s="84">
        <v>100.43777</v>
      </c>
      <c r="S52" s="84">
        <v>1.6494599999999999</v>
      </c>
      <c r="T52" s="84">
        <v>0.1</v>
      </c>
      <c r="U52" s="84">
        <v>35654567725.353996</v>
      </c>
      <c r="V52" s="84">
        <v>2.56</v>
      </c>
      <c r="W52" s="104">
        <v>2.56</v>
      </c>
      <c r="X52" s="84">
        <v>1.63</v>
      </c>
      <c r="Y52" s="84">
        <v>1.63</v>
      </c>
      <c r="Z52" s="84">
        <v>2.68</v>
      </c>
      <c r="AA52" s="84">
        <v>3.49</v>
      </c>
      <c r="AB52" s="106">
        <f t="shared" si="0"/>
        <v>2.5562312871189135E-2</v>
      </c>
    </row>
    <row r="53" spans="2:28">
      <c r="B53" s="81">
        <v>5</v>
      </c>
      <c r="C53" s="81">
        <v>42702</v>
      </c>
      <c r="D53" s="103" t="s">
        <v>58</v>
      </c>
      <c r="E53" s="81" t="s">
        <v>59</v>
      </c>
      <c r="F53" s="81" t="s">
        <v>44</v>
      </c>
      <c r="G53" s="81">
        <v>4.5</v>
      </c>
      <c r="H53" s="103" t="s">
        <v>60</v>
      </c>
      <c r="I53" s="86">
        <v>36350428</v>
      </c>
      <c r="J53" s="84">
        <v>42620</v>
      </c>
      <c r="K53" s="84">
        <v>42801</v>
      </c>
      <c r="L53" s="84">
        <v>0</v>
      </c>
      <c r="M53" s="84">
        <v>0.54696</v>
      </c>
      <c r="N53" s="84">
        <v>82</v>
      </c>
      <c r="O53" s="84">
        <v>1.0193399999999999</v>
      </c>
      <c r="P53" s="84">
        <v>109.93</v>
      </c>
      <c r="Q53" s="84">
        <v>110.94934000000001</v>
      </c>
      <c r="R53" s="84">
        <v>101.01314000000001</v>
      </c>
      <c r="S53" s="84">
        <v>2.2734800000000002</v>
      </c>
      <c r="T53" s="84">
        <v>0.12</v>
      </c>
      <c r="U53" s="84">
        <v>40330558868.686996</v>
      </c>
      <c r="V53" s="84">
        <v>2.89</v>
      </c>
      <c r="W53" s="104">
        <v>2.89</v>
      </c>
      <c r="X53" s="84">
        <v>2.17</v>
      </c>
      <c r="Y53" s="84">
        <v>2.17</v>
      </c>
      <c r="Z53" s="84">
        <v>4.8600000000000003</v>
      </c>
      <c r="AA53" s="84">
        <v>5.94</v>
      </c>
      <c r="AB53" s="106">
        <f t="shared" si="0"/>
        <v>2.8914734628466259E-2</v>
      </c>
    </row>
    <row r="54" spans="2:28">
      <c r="B54" s="81">
        <v>5</v>
      </c>
      <c r="C54" s="81">
        <v>42702</v>
      </c>
      <c r="D54" s="103" t="s">
        <v>61</v>
      </c>
      <c r="E54" s="81" t="s">
        <v>62</v>
      </c>
      <c r="F54" s="81" t="s">
        <v>44</v>
      </c>
      <c r="G54" s="81">
        <v>1.75</v>
      </c>
      <c r="H54" s="103" t="s">
        <v>60</v>
      </c>
      <c r="I54" s="86">
        <v>30538427</v>
      </c>
      <c r="J54" s="84">
        <v>42573</v>
      </c>
      <c r="K54" s="84">
        <v>42757</v>
      </c>
      <c r="L54" s="84">
        <v>0</v>
      </c>
      <c r="M54" s="84">
        <v>0.29891000000000001</v>
      </c>
      <c r="N54" s="84">
        <v>129</v>
      </c>
      <c r="O54" s="84">
        <v>0.61345000000000005</v>
      </c>
      <c r="P54" s="84">
        <v>104.05</v>
      </c>
      <c r="Q54" s="84">
        <v>104.66345</v>
      </c>
      <c r="R54" s="84">
        <v>100.61265</v>
      </c>
      <c r="S54" s="84">
        <v>2.6494599999999999</v>
      </c>
      <c r="T54" s="84">
        <v>0.22</v>
      </c>
      <c r="U54" s="84">
        <v>31962571605.870998</v>
      </c>
      <c r="V54" s="84">
        <v>2.29</v>
      </c>
      <c r="W54" s="104">
        <v>2.29</v>
      </c>
      <c r="X54" s="84">
        <v>2.59</v>
      </c>
      <c r="Y54" s="84">
        <v>2.58</v>
      </c>
      <c r="Z54" s="84">
        <v>6.8</v>
      </c>
      <c r="AA54" s="84">
        <v>8.08</v>
      </c>
      <c r="AB54" s="106">
        <f t="shared" si="0"/>
        <v>2.2915360013636196E-2</v>
      </c>
    </row>
    <row r="55" spans="2:28">
      <c r="B55" s="81">
        <v>5</v>
      </c>
      <c r="C55" s="81">
        <v>42702</v>
      </c>
      <c r="D55" s="103" t="s">
        <v>64</v>
      </c>
      <c r="E55" s="81" t="s">
        <v>65</v>
      </c>
      <c r="F55" s="81" t="s">
        <v>44</v>
      </c>
      <c r="G55" s="81">
        <v>3.75</v>
      </c>
      <c r="H55" s="103" t="s">
        <v>60</v>
      </c>
      <c r="I55" s="86">
        <v>28739769</v>
      </c>
      <c r="J55" s="84">
        <v>42620</v>
      </c>
      <c r="K55" s="84">
        <v>42801</v>
      </c>
      <c r="L55" s="84">
        <v>0</v>
      </c>
      <c r="M55" s="84">
        <v>0.54696</v>
      </c>
      <c r="N55" s="84">
        <v>82</v>
      </c>
      <c r="O55" s="84">
        <v>0.84945000000000004</v>
      </c>
      <c r="P55" s="84">
        <v>109.81</v>
      </c>
      <c r="Q55" s="84">
        <v>110.65945000000001</v>
      </c>
      <c r="R55" s="84">
        <v>100.84513</v>
      </c>
      <c r="S55" s="84">
        <v>2.7734800000000002</v>
      </c>
      <c r="T55" s="84">
        <v>0.2</v>
      </c>
      <c r="U55" s="84">
        <v>31803269592.146</v>
      </c>
      <c r="V55" s="84">
        <v>2.2799999999999998</v>
      </c>
      <c r="W55" s="104">
        <v>2.2799999999999998</v>
      </c>
      <c r="X55" s="84">
        <v>2.65</v>
      </c>
      <c r="Y55" s="84">
        <v>2.64</v>
      </c>
      <c r="Z55" s="84">
        <v>7.22</v>
      </c>
      <c r="AA55" s="84">
        <v>8.5299999999999994</v>
      </c>
      <c r="AB55" s="106">
        <f t="shared" si="0"/>
        <v>2.280114946010442E-2</v>
      </c>
    </row>
    <row r="56" spans="2:28">
      <c r="B56" s="81">
        <v>5</v>
      </c>
      <c r="C56" s="81">
        <v>42702</v>
      </c>
      <c r="D56" s="103" t="s">
        <v>67</v>
      </c>
      <c r="E56" s="81" t="s">
        <v>68</v>
      </c>
      <c r="F56" s="81" t="s">
        <v>44</v>
      </c>
      <c r="G56" s="81">
        <v>4.75</v>
      </c>
      <c r="H56" s="103" t="s">
        <v>69</v>
      </c>
      <c r="I56" s="86">
        <v>33308503</v>
      </c>
      <c r="J56" s="84">
        <v>42620</v>
      </c>
      <c r="K56" s="84">
        <v>42801</v>
      </c>
      <c r="L56" s="84">
        <v>0</v>
      </c>
      <c r="M56" s="84">
        <v>0.54696</v>
      </c>
      <c r="N56" s="84">
        <v>82</v>
      </c>
      <c r="O56" s="84">
        <v>1.0759700000000001</v>
      </c>
      <c r="P56" s="84">
        <v>114.43</v>
      </c>
      <c r="Q56" s="84">
        <v>115.50597</v>
      </c>
      <c r="R56" s="84">
        <v>101.06905999999999</v>
      </c>
      <c r="S56" s="84">
        <v>3.2734800000000002</v>
      </c>
      <c r="T56" s="84">
        <v>0.32</v>
      </c>
      <c r="U56" s="84">
        <v>38473308433.686996</v>
      </c>
      <c r="V56" s="84">
        <v>2.76</v>
      </c>
      <c r="W56" s="104">
        <v>2.76</v>
      </c>
      <c r="X56" s="84">
        <v>3.06</v>
      </c>
      <c r="Y56" s="84">
        <v>3.05</v>
      </c>
      <c r="Z56" s="84">
        <v>9.77</v>
      </c>
      <c r="AA56" s="84">
        <v>11.27</v>
      </c>
      <c r="AB56" s="106">
        <f t="shared" si="0"/>
        <v>2.7583190881664301E-2</v>
      </c>
    </row>
    <row r="57" spans="2:28">
      <c r="B57" s="81">
        <v>5</v>
      </c>
      <c r="C57" s="81">
        <v>42702</v>
      </c>
      <c r="D57" s="103" t="s">
        <v>70</v>
      </c>
      <c r="E57" s="81" t="s">
        <v>71</v>
      </c>
      <c r="F57" s="81" t="s">
        <v>44</v>
      </c>
      <c r="G57" s="81">
        <v>2</v>
      </c>
      <c r="H57" s="103" t="s">
        <v>69</v>
      </c>
      <c r="I57" s="86">
        <v>32153791</v>
      </c>
      <c r="J57" s="84">
        <v>42573</v>
      </c>
      <c r="K57" s="84">
        <v>42757</v>
      </c>
      <c r="L57" s="84">
        <v>0</v>
      </c>
      <c r="M57" s="84">
        <v>0.29891000000000001</v>
      </c>
      <c r="N57" s="84">
        <v>129</v>
      </c>
      <c r="O57" s="84">
        <v>0.70108999999999999</v>
      </c>
      <c r="P57" s="84">
        <v>105.53</v>
      </c>
      <c r="Q57" s="84">
        <v>106.23108999999999</v>
      </c>
      <c r="R57" s="84">
        <v>100.70004</v>
      </c>
      <c r="S57" s="84">
        <v>3.6494599999999999</v>
      </c>
      <c r="T57" s="84">
        <v>0.47</v>
      </c>
      <c r="U57" s="84">
        <v>34157321677.028</v>
      </c>
      <c r="V57" s="84">
        <v>2.4500000000000002</v>
      </c>
      <c r="W57" s="104">
        <v>2.4500000000000002</v>
      </c>
      <c r="X57" s="84">
        <v>3.52</v>
      </c>
      <c r="Y57" s="84">
        <v>3.51</v>
      </c>
      <c r="Z57" s="84">
        <v>12.69</v>
      </c>
      <c r="AA57" s="84">
        <v>14.38</v>
      </c>
      <c r="AB57" s="106">
        <f t="shared" si="0"/>
        <v>2.4488871952559103E-2</v>
      </c>
    </row>
    <row r="58" spans="2:28">
      <c r="B58" s="81">
        <v>5</v>
      </c>
      <c r="C58" s="81">
        <v>42702</v>
      </c>
      <c r="D58" s="103" t="s">
        <v>73</v>
      </c>
      <c r="E58" s="81" t="s">
        <v>74</v>
      </c>
      <c r="F58" s="81" t="s">
        <v>44</v>
      </c>
      <c r="G58" s="81">
        <v>3.75</v>
      </c>
      <c r="H58" s="103" t="s">
        <v>69</v>
      </c>
      <c r="I58" s="86">
        <v>24582138</v>
      </c>
      <c r="J58" s="84">
        <v>42620</v>
      </c>
      <c r="K58" s="84">
        <v>42801</v>
      </c>
      <c r="L58" s="84">
        <v>0</v>
      </c>
      <c r="M58" s="84">
        <v>0.54696</v>
      </c>
      <c r="N58" s="84">
        <v>82</v>
      </c>
      <c r="O58" s="84">
        <v>0.84945000000000004</v>
      </c>
      <c r="P58" s="84">
        <v>112.43</v>
      </c>
      <c r="Q58" s="84">
        <v>113.27945</v>
      </c>
      <c r="R58" s="84">
        <v>100.84513</v>
      </c>
      <c r="S58" s="84">
        <v>3.7734800000000002</v>
      </c>
      <c r="T58" s="84">
        <v>0.43</v>
      </c>
      <c r="U58" s="84">
        <v>27846510113.483002</v>
      </c>
      <c r="V58" s="84">
        <v>2</v>
      </c>
      <c r="W58" s="104">
        <v>2</v>
      </c>
      <c r="X58" s="84">
        <v>3.54</v>
      </c>
      <c r="Y58" s="84">
        <v>3.54</v>
      </c>
      <c r="Z58" s="84">
        <v>13.08</v>
      </c>
      <c r="AA58" s="84">
        <v>14.79</v>
      </c>
      <c r="AB58" s="106">
        <f t="shared" si="0"/>
        <v>1.9964376216105636E-2</v>
      </c>
    </row>
    <row r="59" spans="2:28">
      <c r="B59" s="81">
        <v>5</v>
      </c>
      <c r="C59" s="81">
        <v>42702</v>
      </c>
      <c r="D59" s="103" t="s">
        <v>75</v>
      </c>
      <c r="E59" s="81" t="s">
        <v>76</v>
      </c>
      <c r="F59" s="81" t="s">
        <v>44</v>
      </c>
      <c r="G59" s="81">
        <v>1.5</v>
      </c>
      <c r="H59" s="103" t="s">
        <v>77</v>
      </c>
      <c r="I59" s="86">
        <v>32456055</v>
      </c>
      <c r="J59" s="84">
        <v>42573</v>
      </c>
      <c r="K59" s="84">
        <v>42757</v>
      </c>
      <c r="L59" s="84">
        <v>0</v>
      </c>
      <c r="M59" s="84">
        <v>0.29891000000000001</v>
      </c>
      <c r="N59" s="84">
        <v>129</v>
      </c>
      <c r="O59" s="84">
        <v>0.52581999999999995</v>
      </c>
      <c r="P59" s="84">
        <v>103.71</v>
      </c>
      <c r="Q59" s="84">
        <v>104.23582</v>
      </c>
      <c r="R59" s="84">
        <v>100.52522999999999</v>
      </c>
      <c r="S59" s="84">
        <v>4.1494600000000004</v>
      </c>
      <c r="T59" s="84">
        <v>0.59</v>
      </c>
      <c r="U59" s="84">
        <v>33830833516.654999</v>
      </c>
      <c r="V59" s="84">
        <v>2.4300000000000002</v>
      </c>
      <c r="W59" s="104">
        <v>2.4300000000000002</v>
      </c>
      <c r="X59" s="84">
        <v>4.0199999999999996</v>
      </c>
      <c r="Y59" s="84">
        <v>4.01</v>
      </c>
      <c r="Z59" s="84">
        <v>16.52</v>
      </c>
      <c r="AA59" s="84">
        <v>18.420000000000002</v>
      </c>
      <c r="AB59" s="106">
        <f t="shared" si="0"/>
        <v>2.4254798367135743E-2</v>
      </c>
    </row>
    <row r="60" spans="2:28">
      <c r="B60" s="81">
        <v>5</v>
      </c>
      <c r="C60" s="81">
        <v>42702</v>
      </c>
      <c r="D60" s="103">
        <v>999799</v>
      </c>
      <c r="E60" s="81" t="s">
        <v>79</v>
      </c>
      <c r="F60" s="81" t="s">
        <v>44</v>
      </c>
      <c r="G60" s="81">
        <v>8</v>
      </c>
      <c r="H60" s="103" t="s">
        <v>77</v>
      </c>
      <c r="I60" s="86">
        <v>24072000</v>
      </c>
      <c r="J60" s="84">
        <v>42528</v>
      </c>
      <c r="K60" s="84">
        <v>42711</v>
      </c>
      <c r="L60" s="84">
        <v>0</v>
      </c>
      <c r="M60" s="84">
        <v>4.9180000000000001E-2</v>
      </c>
      <c r="N60" s="84">
        <v>174</v>
      </c>
      <c r="O60" s="84">
        <v>3.80328</v>
      </c>
      <c r="P60" s="84">
        <v>133.25</v>
      </c>
      <c r="Q60" s="84">
        <v>137.05328</v>
      </c>
      <c r="R60" s="84">
        <v>103.79958999999999</v>
      </c>
      <c r="S60" s="84">
        <v>4.5245899999999999</v>
      </c>
      <c r="T60" s="84">
        <v>0.55000000000000004</v>
      </c>
      <c r="U60" s="84">
        <v>32991465245.902</v>
      </c>
      <c r="V60" s="84">
        <v>2.37</v>
      </c>
      <c r="W60" s="104">
        <v>2.37</v>
      </c>
      <c r="X60" s="84">
        <v>3.87</v>
      </c>
      <c r="Y60" s="84">
        <v>3.86</v>
      </c>
      <c r="Z60" s="84">
        <v>16.64</v>
      </c>
      <c r="AA60" s="84">
        <v>18.48</v>
      </c>
      <c r="AB60" s="106">
        <f t="shared" si="0"/>
        <v>2.3653018687280598E-2</v>
      </c>
    </row>
    <row r="61" spans="2:28">
      <c r="B61" s="81">
        <v>5</v>
      </c>
      <c r="C61" s="81">
        <v>42702</v>
      </c>
      <c r="D61" s="103" t="s">
        <v>80</v>
      </c>
      <c r="E61" s="81" t="s">
        <v>81</v>
      </c>
      <c r="F61" s="81" t="s">
        <v>44</v>
      </c>
      <c r="G61" s="81">
        <v>3.75</v>
      </c>
      <c r="H61" s="103" t="s">
        <v>77</v>
      </c>
      <c r="I61" s="86">
        <v>28384784</v>
      </c>
      <c r="J61" s="84">
        <v>42620</v>
      </c>
      <c r="K61" s="84">
        <v>42801</v>
      </c>
      <c r="L61" s="84">
        <v>0</v>
      </c>
      <c r="M61" s="84">
        <v>0.54696</v>
      </c>
      <c r="N61" s="84">
        <v>82</v>
      </c>
      <c r="O61" s="84">
        <v>0.84945000000000004</v>
      </c>
      <c r="P61" s="84">
        <v>114.67</v>
      </c>
      <c r="Q61" s="84">
        <v>115.51945000000001</v>
      </c>
      <c r="R61" s="84">
        <v>100.84513</v>
      </c>
      <c r="S61" s="84">
        <v>4.7734800000000002</v>
      </c>
      <c r="T61" s="84">
        <v>0.63</v>
      </c>
      <c r="U61" s="84">
        <v>32789945654.789001</v>
      </c>
      <c r="V61" s="84">
        <v>2.35</v>
      </c>
      <c r="W61" s="104">
        <v>2.35</v>
      </c>
      <c r="X61" s="84">
        <v>4.41</v>
      </c>
      <c r="Y61" s="84">
        <v>4.4000000000000004</v>
      </c>
      <c r="Z61" s="84">
        <v>20.48</v>
      </c>
      <c r="AA61" s="84">
        <v>22.55</v>
      </c>
      <c r="AB61" s="106">
        <f t="shared" si="0"/>
        <v>2.3508540513337079E-2</v>
      </c>
    </row>
    <row r="62" spans="2:28">
      <c r="B62" s="81">
        <v>5</v>
      </c>
      <c r="C62" s="81">
        <v>42702</v>
      </c>
      <c r="D62" s="103" t="s">
        <v>83</v>
      </c>
      <c r="E62" s="81" t="s">
        <v>84</v>
      </c>
      <c r="F62" s="81" t="s">
        <v>44</v>
      </c>
      <c r="G62" s="81">
        <v>4</v>
      </c>
      <c r="H62" s="103" t="s">
        <v>85</v>
      </c>
      <c r="I62" s="86">
        <v>37947588</v>
      </c>
      <c r="J62" s="84">
        <v>42620</v>
      </c>
      <c r="K62" s="84">
        <v>42801</v>
      </c>
      <c r="L62" s="84">
        <v>0</v>
      </c>
      <c r="M62" s="84">
        <v>0.54696</v>
      </c>
      <c r="N62" s="84">
        <v>82</v>
      </c>
      <c r="O62" s="84">
        <v>0.90608</v>
      </c>
      <c r="P62" s="84">
        <v>117.19</v>
      </c>
      <c r="Q62" s="84">
        <v>118.09608</v>
      </c>
      <c r="R62" s="84">
        <v>100.90116999999999</v>
      </c>
      <c r="S62" s="84">
        <v>5.2734800000000002</v>
      </c>
      <c r="T62" s="84">
        <v>0.68</v>
      </c>
      <c r="U62" s="84">
        <v>44814612876.206001</v>
      </c>
      <c r="V62" s="84">
        <v>3.21</v>
      </c>
      <c r="W62" s="104">
        <v>3.21</v>
      </c>
      <c r="X62" s="84">
        <v>4.8099999999999996</v>
      </c>
      <c r="Y62" s="84">
        <v>4.8</v>
      </c>
      <c r="Z62" s="84">
        <v>24.57</v>
      </c>
      <c r="AA62" s="84">
        <v>26.8</v>
      </c>
      <c r="AB62" s="106">
        <f t="shared" si="0"/>
        <v>3.212954829145738E-2</v>
      </c>
    </row>
    <row r="63" spans="2:28">
      <c r="B63" s="81">
        <v>5</v>
      </c>
      <c r="C63" s="81">
        <v>42702</v>
      </c>
      <c r="D63" s="103" t="s">
        <v>87</v>
      </c>
      <c r="E63" s="81" t="s">
        <v>88</v>
      </c>
      <c r="F63" s="81" t="s">
        <v>44</v>
      </c>
      <c r="G63" s="81">
        <v>0.5</v>
      </c>
      <c r="H63" s="103" t="s">
        <v>85</v>
      </c>
      <c r="I63" s="86">
        <v>11220561</v>
      </c>
      <c r="J63" s="84">
        <v>42585</v>
      </c>
      <c r="K63" s="84">
        <v>42757</v>
      </c>
      <c r="L63" s="84">
        <v>0</v>
      </c>
      <c r="M63" s="84">
        <v>0.29891000000000001</v>
      </c>
      <c r="N63" s="84">
        <v>117</v>
      </c>
      <c r="O63" s="84">
        <v>0.15897</v>
      </c>
      <c r="P63" s="84">
        <v>98.08</v>
      </c>
      <c r="Q63" s="84">
        <v>98.238969999999995</v>
      </c>
      <c r="R63" s="84">
        <v>100.15891000000001</v>
      </c>
      <c r="S63" s="84">
        <v>5.6494600000000004</v>
      </c>
      <c r="T63" s="84">
        <v>0.85</v>
      </c>
      <c r="U63" s="84">
        <v>11022963261.910999</v>
      </c>
      <c r="V63" s="84">
        <v>0.79</v>
      </c>
      <c r="W63" s="104">
        <v>0.79</v>
      </c>
      <c r="X63" s="84">
        <v>5.57</v>
      </c>
      <c r="Y63" s="84">
        <v>5.54</v>
      </c>
      <c r="Z63" s="84">
        <v>31.31</v>
      </c>
      <c r="AA63" s="84">
        <v>33.799999999999997</v>
      </c>
      <c r="AB63" s="106">
        <f t="shared" si="0"/>
        <v>7.9028425709456538E-3</v>
      </c>
    </row>
    <row r="64" spans="2:28">
      <c r="B64" s="81">
        <v>5</v>
      </c>
      <c r="C64" s="81">
        <v>42702</v>
      </c>
      <c r="D64" s="103" t="s">
        <v>89</v>
      </c>
      <c r="E64" s="81" t="s">
        <v>90</v>
      </c>
      <c r="F64" s="81" t="s">
        <v>44</v>
      </c>
      <c r="G64" s="81">
        <v>1.75</v>
      </c>
      <c r="H64" s="103" t="s">
        <v>85</v>
      </c>
      <c r="I64" s="86">
        <v>29050714</v>
      </c>
      <c r="J64" s="84">
        <v>42620</v>
      </c>
      <c r="K64" s="84">
        <v>42801</v>
      </c>
      <c r="L64" s="84">
        <v>0</v>
      </c>
      <c r="M64" s="84">
        <v>0.54696</v>
      </c>
      <c r="N64" s="84">
        <v>82</v>
      </c>
      <c r="O64" s="84">
        <v>0.39640999999999998</v>
      </c>
      <c r="P64" s="84">
        <v>105.27</v>
      </c>
      <c r="Q64" s="84">
        <v>105.66641</v>
      </c>
      <c r="R64" s="84">
        <v>100.39546</v>
      </c>
      <c r="S64" s="84">
        <v>5.7734800000000002</v>
      </c>
      <c r="T64" s="84">
        <v>0.81</v>
      </c>
      <c r="U64" s="84">
        <v>30696846226.115002</v>
      </c>
      <c r="V64" s="84">
        <v>2.2000000000000002</v>
      </c>
      <c r="W64" s="104">
        <v>2.2000000000000002</v>
      </c>
      <c r="X64" s="84">
        <v>5.5</v>
      </c>
      <c r="Y64" s="84">
        <v>5.48</v>
      </c>
      <c r="Z64" s="84">
        <v>31.26</v>
      </c>
      <c r="AA64" s="84">
        <v>33.74</v>
      </c>
      <c r="AB64" s="106">
        <f t="shared" si="0"/>
        <v>2.200790634835673E-2</v>
      </c>
    </row>
    <row r="65" spans="2:28">
      <c r="B65" s="81">
        <v>5</v>
      </c>
      <c r="C65" s="81">
        <v>42702</v>
      </c>
      <c r="D65" s="103" t="s">
        <v>92</v>
      </c>
      <c r="E65" s="81" t="s">
        <v>93</v>
      </c>
      <c r="F65" s="81" t="s">
        <v>44</v>
      </c>
      <c r="G65" s="81">
        <v>2.25</v>
      </c>
      <c r="H65" s="103" t="s">
        <v>94</v>
      </c>
      <c r="I65" s="86">
        <v>27477141</v>
      </c>
      <c r="J65" s="84">
        <v>42620</v>
      </c>
      <c r="K65" s="84">
        <v>42801</v>
      </c>
      <c r="L65" s="84">
        <v>0</v>
      </c>
      <c r="M65" s="84">
        <v>0.54696</v>
      </c>
      <c r="N65" s="84">
        <v>82</v>
      </c>
      <c r="O65" s="84">
        <v>0.50966999999999996</v>
      </c>
      <c r="P65" s="84">
        <v>108.42</v>
      </c>
      <c r="Q65" s="84">
        <v>108.92967</v>
      </c>
      <c r="R65" s="84">
        <v>100.50811</v>
      </c>
      <c r="S65" s="84">
        <v>6.7734800000000002</v>
      </c>
      <c r="T65" s="84">
        <v>0.96</v>
      </c>
      <c r="U65" s="84">
        <v>29930758606.855</v>
      </c>
      <c r="V65" s="84">
        <v>2.15</v>
      </c>
      <c r="W65" s="104">
        <v>2.15</v>
      </c>
      <c r="X65" s="84">
        <v>6.31</v>
      </c>
      <c r="Y65" s="84">
        <v>6.28</v>
      </c>
      <c r="Z65" s="84">
        <v>41.73</v>
      </c>
      <c r="AA65" s="84">
        <v>44.46</v>
      </c>
      <c r="AB65" s="106">
        <f t="shared" si="0"/>
        <v>2.1458664759982538E-2</v>
      </c>
    </row>
    <row r="66" spans="2:28">
      <c r="B66" s="81">
        <v>5</v>
      </c>
      <c r="C66" s="81">
        <v>42702</v>
      </c>
      <c r="D66" s="103" t="s">
        <v>95</v>
      </c>
      <c r="E66" s="81" t="s">
        <v>96</v>
      </c>
      <c r="F66" s="81" t="s">
        <v>44</v>
      </c>
      <c r="G66" s="81">
        <v>2.75</v>
      </c>
      <c r="H66" s="103" t="s">
        <v>97</v>
      </c>
      <c r="I66" s="86">
        <v>26915016</v>
      </c>
      <c r="J66" s="84">
        <v>42620</v>
      </c>
      <c r="K66" s="84">
        <v>42801</v>
      </c>
      <c r="L66" s="84">
        <v>0</v>
      </c>
      <c r="M66" s="84">
        <v>0.54696</v>
      </c>
      <c r="N66" s="84">
        <v>82</v>
      </c>
      <c r="O66" s="84">
        <v>0.62292999999999998</v>
      </c>
      <c r="P66" s="84">
        <v>112.01</v>
      </c>
      <c r="Q66" s="84">
        <v>112.63293</v>
      </c>
      <c r="R66" s="84">
        <v>100.6206</v>
      </c>
      <c r="S66" s="84">
        <v>7.7734800000000002</v>
      </c>
      <c r="T66" s="84">
        <v>1.1299999999999999</v>
      </c>
      <c r="U66" s="84">
        <v>30315170640.053001</v>
      </c>
      <c r="V66" s="84">
        <v>2.17</v>
      </c>
      <c r="W66" s="104">
        <v>2.17</v>
      </c>
      <c r="X66" s="84">
        <v>7.06</v>
      </c>
      <c r="Y66" s="84">
        <v>7.02</v>
      </c>
      <c r="Z66" s="84">
        <v>53.07</v>
      </c>
      <c r="AA66" s="84">
        <v>55.96</v>
      </c>
      <c r="AB66" s="106">
        <f t="shared" si="0"/>
        <v>2.1734266493251334E-2</v>
      </c>
    </row>
    <row r="67" spans="2:28">
      <c r="B67" s="81">
        <v>5</v>
      </c>
      <c r="C67" s="81">
        <v>42702</v>
      </c>
      <c r="D67" s="103">
        <v>3088069</v>
      </c>
      <c r="E67" s="81" t="s">
        <v>99</v>
      </c>
      <c r="F67" s="81" t="s">
        <v>44</v>
      </c>
      <c r="G67" s="81">
        <v>5</v>
      </c>
      <c r="H67" s="103" t="s">
        <v>100</v>
      </c>
      <c r="I67" s="86">
        <v>35076458</v>
      </c>
      <c r="J67" s="84">
        <v>42620</v>
      </c>
      <c r="K67" s="84">
        <v>42801</v>
      </c>
      <c r="L67" s="84">
        <v>0</v>
      </c>
      <c r="M67" s="84">
        <v>0.54696</v>
      </c>
      <c r="N67" s="84">
        <v>82</v>
      </c>
      <c r="O67" s="84">
        <v>1.1326000000000001</v>
      </c>
      <c r="P67" s="84">
        <v>129.77000000000001</v>
      </c>
      <c r="Q67" s="84">
        <v>130.90260000000001</v>
      </c>
      <c r="R67" s="84">
        <v>101.12495</v>
      </c>
      <c r="S67" s="84">
        <v>8.2734799999999993</v>
      </c>
      <c r="T67" s="84">
        <v>1.21</v>
      </c>
      <c r="U67" s="84">
        <v>45915994347.153</v>
      </c>
      <c r="V67" s="84">
        <v>3.29</v>
      </c>
      <c r="W67" s="104">
        <v>3.29</v>
      </c>
      <c r="X67" s="84">
        <v>7.02</v>
      </c>
      <c r="Y67" s="84">
        <v>6.97</v>
      </c>
      <c r="Z67" s="84">
        <v>54.63</v>
      </c>
      <c r="AA67" s="84">
        <v>57.44</v>
      </c>
      <c r="AB67" s="106">
        <f t="shared" si="0"/>
        <v>3.2919176648972356E-2</v>
      </c>
    </row>
    <row r="68" spans="2:28">
      <c r="B68" s="81">
        <v>5</v>
      </c>
      <c r="C68" s="81">
        <v>42702</v>
      </c>
      <c r="D68" s="103" t="s">
        <v>102</v>
      </c>
      <c r="E68" s="81" t="s">
        <v>103</v>
      </c>
      <c r="F68" s="81" t="s">
        <v>44</v>
      </c>
      <c r="G68" s="81">
        <v>2</v>
      </c>
      <c r="H68" s="103" t="s">
        <v>100</v>
      </c>
      <c r="I68" s="86">
        <v>25443304</v>
      </c>
      <c r="J68" s="84">
        <v>42620</v>
      </c>
      <c r="K68" s="84">
        <v>42801</v>
      </c>
      <c r="L68" s="84">
        <v>0</v>
      </c>
      <c r="M68" s="84">
        <v>0.54696</v>
      </c>
      <c r="N68" s="84">
        <v>82</v>
      </c>
      <c r="O68" s="84">
        <v>0.45304</v>
      </c>
      <c r="P68" s="84">
        <v>105.98</v>
      </c>
      <c r="Q68" s="84">
        <v>106.43304000000001</v>
      </c>
      <c r="R68" s="84">
        <v>100.45180999999999</v>
      </c>
      <c r="S68" s="84">
        <v>8.7734799999999993</v>
      </c>
      <c r="T68" s="84">
        <v>1.28</v>
      </c>
      <c r="U68" s="84">
        <v>27080081586.271999</v>
      </c>
      <c r="V68" s="84">
        <v>1.94</v>
      </c>
      <c r="W68" s="104">
        <v>1.94</v>
      </c>
      <c r="X68" s="84">
        <v>8.08</v>
      </c>
      <c r="Y68" s="84">
        <v>8.0299999999999994</v>
      </c>
      <c r="Z68" s="84">
        <v>68.900000000000006</v>
      </c>
      <c r="AA68" s="84">
        <v>72.02</v>
      </c>
      <c r="AB68" s="106">
        <f t="shared" si="0"/>
        <v>1.9414890215969934E-2</v>
      </c>
    </row>
    <row r="69" spans="2:28">
      <c r="B69" s="81">
        <v>5</v>
      </c>
      <c r="C69" s="81">
        <v>42702</v>
      </c>
      <c r="D69" s="103" t="s">
        <v>104</v>
      </c>
      <c r="E69" s="81" t="s">
        <v>105</v>
      </c>
      <c r="F69" s="81" t="s">
        <v>44</v>
      </c>
      <c r="G69" s="81">
        <v>1.5</v>
      </c>
      <c r="H69" s="103" t="s">
        <v>106</v>
      </c>
      <c r="I69" s="86">
        <v>19453285</v>
      </c>
      <c r="J69" s="84">
        <v>42573</v>
      </c>
      <c r="K69" s="84">
        <v>42757</v>
      </c>
      <c r="L69" s="84">
        <v>0</v>
      </c>
      <c r="M69" s="84">
        <v>0.29891000000000001</v>
      </c>
      <c r="N69" s="84">
        <v>129</v>
      </c>
      <c r="O69" s="84">
        <v>0.52581999999999995</v>
      </c>
      <c r="P69" s="84">
        <v>100.81</v>
      </c>
      <c r="Q69" s="84">
        <v>101.33582</v>
      </c>
      <c r="R69" s="84">
        <v>100.52522999999999</v>
      </c>
      <c r="S69" s="84">
        <v>9.6494599999999995</v>
      </c>
      <c r="T69" s="84">
        <v>1.41</v>
      </c>
      <c r="U69" s="84">
        <v>19713144941.313</v>
      </c>
      <c r="V69" s="84">
        <v>1.41</v>
      </c>
      <c r="W69" s="104">
        <v>1.41</v>
      </c>
      <c r="X69" s="84">
        <v>8.98</v>
      </c>
      <c r="Y69" s="84">
        <v>8.91</v>
      </c>
      <c r="Z69" s="84">
        <v>84.55</v>
      </c>
      <c r="AA69" s="84">
        <v>87.79</v>
      </c>
      <c r="AB69" s="106">
        <f t="shared" si="0"/>
        <v>1.4133212399223926E-2</v>
      </c>
    </row>
    <row r="70" spans="2:28">
      <c r="B70" s="81">
        <v>5</v>
      </c>
      <c r="C70" s="81">
        <v>42702</v>
      </c>
      <c r="D70" s="103" t="s">
        <v>108</v>
      </c>
      <c r="E70" s="81" t="s">
        <v>109</v>
      </c>
      <c r="F70" s="81" t="s">
        <v>44</v>
      </c>
      <c r="G70" s="81">
        <v>4.25</v>
      </c>
      <c r="H70" s="103" t="s">
        <v>110</v>
      </c>
      <c r="I70" s="86">
        <v>31004407</v>
      </c>
      <c r="J70" s="84">
        <v>42528</v>
      </c>
      <c r="K70" s="84">
        <v>42711</v>
      </c>
      <c r="L70" s="84">
        <v>0</v>
      </c>
      <c r="M70" s="84">
        <v>4.9180000000000001E-2</v>
      </c>
      <c r="N70" s="84">
        <v>174</v>
      </c>
      <c r="O70" s="84">
        <v>2.0204900000000001</v>
      </c>
      <c r="P70" s="84">
        <v>127.53</v>
      </c>
      <c r="Q70" s="84">
        <v>129.55049</v>
      </c>
      <c r="R70" s="84">
        <v>102.01944</v>
      </c>
      <c r="S70" s="84">
        <v>11.02459</v>
      </c>
      <c r="T70" s="84">
        <v>1.53</v>
      </c>
      <c r="U70" s="84">
        <v>40166361749.190002</v>
      </c>
      <c r="V70" s="84">
        <v>2.88</v>
      </c>
      <c r="W70" s="104">
        <v>2.88</v>
      </c>
      <c r="X70" s="84">
        <v>9.06</v>
      </c>
      <c r="Y70" s="84">
        <v>8.99</v>
      </c>
      <c r="Z70" s="84">
        <v>93.11</v>
      </c>
      <c r="AA70" s="84">
        <v>96.17</v>
      </c>
      <c r="AB70" s="106">
        <f t="shared" ref="AB70:AB133" si="1">U70/SUMIF($B$5:$B$222,B70,$U$5:$U$222)</f>
        <v>2.8797014560354328E-2</v>
      </c>
    </row>
    <row r="71" spans="2:28">
      <c r="B71" s="81">
        <v>5</v>
      </c>
      <c r="C71" s="81">
        <v>42702</v>
      </c>
      <c r="D71" s="103">
        <v>240419</v>
      </c>
      <c r="E71" s="81" t="s">
        <v>111</v>
      </c>
      <c r="F71" s="81" t="s">
        <v>44</v>
      </c>
      <c r="G71" s="81">
        <v>6</v>
      </c>
      <c r="H71" s="103">
        <v>2028</v>
      </c>
      <c r="I71" s="86">
        <v>19027662</v>
      </c>
      <c r="J71" s="84">
        <v>42528</v>
      </c>
      <c r="K71" s="84">
        <v>42711</v>
      </c>
      <c r="L71" s="84">
        <v>0</v>
      </c>
      <c r="M71" s="84">
        <v>4.9180000000000001E-2</v>
      </c>
      <c r="N71" s="84">
        <v>174</v>
      </c>
      <c r="O71" s="84">
        <v>2.8524600000000002</v>
      </c>
      <c r="P71" s="84">
        <v>148.71</v>
      </c>
      <c r="Q71" s="84">
        <v>151.56245999999999</v>
      </c>
      <c r="R71" s="84">
        <v>102.85038</v>
      </c>
      <c r="S71" s="84">
        <v>12.02459</v>
      </c>
      <c r="T71" s="84">
        <v>1.55</v>
      </c>
      <c r="U71" s="84">
        <v>28838792420.528</v>
      </c>
      <c r="V71" s="84">
        <v>2.0699999999999998</v>
      </c>
      <c r="W71" s="104">
        <v>2.0699999999999998</v>
      </c>
      <c r="X71" s="84">
        <v>9.2200000000000006</v>
      </c>
      <c r="Y71" s="84">
        <v>9.15</v>
      </c>
      <c r="Z71" s="84">
        <v>100.46</v>
      </c>
      <c r="AA71" s="84">
        <v>103.47</v>
      </c>
      <c r="AB71" s="106">
        <f t="shared" si="1"/>
        <v>2.0675786630182609E-2</v>
      </c>
    </row>
    <row r="72" spans="2:28">
      <c r="B72" s="81">
        <v>5</v>
      </c>
      <c r="C72" s="81">
        <v>42702</v>
      </c>
      <c r="D72" s="103" t="s">
        <v>112</v>
      </c>
      <c r="E72" s="81" t="s">
        <v>113</v>
      </c>
      <c r="F72" s="81" t="s">
        <v>44</v>
      </c>
      <c r="G72" s="81">
        <v>4.75</v>
      </c>
      <c r="H72" s="103" t="s">
        <v>114</v>
      </c>
      <c r="I72" s="86">
        <v>33640504</v>
      </c>
      <c r="J72" s="84">
        <v>42528</v>
      </c>
      <c r="K72" s="84">
        <v>42711</v>
      </c>
      <c r="L72" s="84">
        <v>0</v>
      </c>
      <c r="M72" s="84">
        <v>4.9180000000000001E-2</v>
      </c>
      <c r="N72" s="84">
        <v>174</v>
      </c>
      <c r="O72" s="84">
        <v>2.2582</v>
      </c>
      <c r="P72" s="84">
        <v>137.83000000000001</v>
      </c>
      <c r="Q72" s="84">
        <v>140.0882</v>
      </c>
      <c r="R72" s="84">
        <v>102.25689</v>
      </c>
      <c r="S72" s="84">
        <v>14.02459</v>
      </c>
      <c r="T72" s="84">
        <v>1.71</v>
      </c>
      <c r="U72" s="84">
        <v>47126375421.560997</v>
      </c>
      <c r="V72" s="84">
        <v>3.38</v>
      </c>
      <c r="W72" s="104">
        <v>3.38</v>
      </c>
      <c r="X72" s="84">
        <v>10.83</v>
      </c>
      <c r="Y72" s="84">
        <v>10.74</v>
      </c>
      <c r="Z72" s="84">
        <v>138.08000000000001</v>
      </c>
      <c r="AA72" s="84">
        <v>141.08000000000001</v>
      </c>
      <c r="AB72" s="106">
        <f t="shared" si="1"/>
        <v>3.3786951570707886E-2</v>
      </c>
    </row>
    <row r="73" spans="2:28">
      <c r="B73" s="81">
        <v>5</v>
      </c>
      <c r="C73" s="81">
        <v>42702</v>
      </c>
      <c r="D73" s="103">
        <v>489308</v>
      </c>
      <c r="E73" s="81" t="s">
        <v>115</v>
      </c>
      <c r="F73" s="81" t="s">
        <v>44</v>
      </c>
      <c r="G73" s="81">
        <v>4.25</v>
      </c>
      <c r="H73" s="103" t="s">
        <v>116</v>
      </c>
      <c r="I73" s="86">
        <v>35440462</v>
      </c>
      <c r="J73" s="84">
        <v>42528</v>
      </c>
      <c r="K73" s="84">
        <v>42711</v>
      </c>
      <c r="L73" s="84">
        <v>0</v>
      </c>
      <c r="M73" s="84">
        <v>4.9180000000000001E-2</v>
      </c>
      <c r="N73" s="84">
        <v>174</v>
      </c>
      <c r="O73" s="84">
        <v>2.0204900000000001</v>
      </c>
      <c r="P73" s="84">
        <v>132.97999999999999</v>
      </c>
      <c r="Q73" s="84">
        <v>135.00049000000001</v>
      </c>
      <c r="R73" s="84">
        <v>102.01944</v>
      </c>
      <c r="S73" s="84">
        <v>15.52459</v>
      </c>
      <c r="T73" s="84">
        <v>1.8</v>
      </c>
      <c r="U73" s="84">
        <v>47844797997.353996</v>
      </c>
      <c r="V73" s="84">
        <v>3.43</v>
      </c>
      <c r="W73" s="104">
        <v>3.43</v>
      </c>
      <c r="X73" s="84">
        <v>11.95</v>
      </c>
      <c r="Y73" s="84">
        <v>11.84</v>
      </c>
      <c r="Z73" s="84">
        <v>168.42</v>
      </c>
      <c r="AA73" s="84">
        <v>171.29</v>
      </c>
      <c r="AB73" s="106">
        <f t="shared" si="1"/>
        <v>3.430202001292286E-2</v>
      </c>
    </row>
    <row r="74" spans="2:28">
      <c r="B74" s="81">
        <v>5</v>
      </c>
      <c r="C74" s="81">
        <v>42702</v>
      </c>
      <c r="D74" s="103" t="s">
        <v>117</v>
      </c>
      <c r="E74" s="81" t="s">
        <v>118</v>
      </c>
      <c r="F74" s="81" t="s">
        <v>44</v>
      </c>
      <c r="G74" s="81">
        <v>4.5</v>
      </c>
      <c r="H74" s="103" t="s">
        <v>119</v>
      </c>
      <c r="I74" s="86">
        <v>31783830</v>
      </c>
      <c r="J74" s="84">
        <v>42620</v>
      </c>
      <c r="K74" s="84">
        <v>42801</v>
      </c>
      <c r="L74" s="84">
        <v>0</v>
      </c>
      <c r="M74" s="84">
        <v>0.54696</v>
      </c>
      <c r="N74" s="84">
        <v>82</v>
      </c>
      <c r="O74" s="84">
        <v>1.0193399999999999</v>
      </c>
      <c r="P74" s="84">
        <v>139.1</v>
      </c>
      <c r="Q74" s="84">
        <v>140.11933999999999</v>
      </c>
      <c r="R74" s="84">
        <v>101.01314000000001</v>
      </c>
      <c r="S74" s="84">
        <v>17.773479999999999</v>
      </c>
      <c r="T74" s="84">
        <v>1.9</v>
      </c>
      <c r="U74" s="84">
        <v>44535291874.474998</v>
      </c>
      <c r="V74" s="84">
        <v>3.19</v>
      </c>
      <c r="W74" s="104">
        <v>3.19</v>
      </c>
      <c r="X74" s="84">
        <v>13.24</v>
      </c>
      <c r="Y74" s="84">
        <v>13.11</v>
      </c>
      <c r="Z74" s="84">
        <v>209.81</v>
      </c>
      <c r="AA74" s="84">
        <v>212.38</v>
      </c>
      <c r="AB74" s="106">
        <f t="shared" si="1"/>
        <v>3.1929290896872159E-2</v>
      </c>
    </row>
    <row r="75" spans="2:28">
      <c r="B75" s="81">
        <v>5</v>
      </c>
      <c r="C75" s="81">
        <v>42702</v>
      </c>
      <c r="D75" s="103">
        <v>3245239</v>
      </c>
      <c r="E75" s="81" t="s">
        <v>120</v>
      </c>
      <c r="F75" s="81" t="s">
        <v>44</v>
      </c>
      <c r="G75" s="81">
        <v>4.25</v>
      </c>
      <c r="H75" s="103" t="s">
        <v>121</v>
      </c>
      <c r="I75" s="86">
        <v>29761912</v>
      </c>
      <c r="J75" s="84">
        <v>42620</v>
      </c>
      <c r="K75" s="84">
        <v>42801</v>
      </c>
      <c r="L75" s="84">
        <v>0</v>
      </c>
      <c r="M75" s="84">
        <v>0.54696</v>
      </c>
      <c r="N75" s="84">
        <v>82</v>
      </c>
      <c r="O75" s="84">
        <v>0.96270999999999995</v>
      </c>
      <c r="P75" s="84">
        <v>136.75</v>
      </c>
      <c r="Q75" s="84">
        <v>137.71270999999999</v>
      </c>
      <c r="R75" s="84">
        <v>100.95717</v>
      </c>
      <c r="S75" s="84">
        <v>19.273479999999999</v>
      </c>
      <c r="T75" s="84">
        <v>1.95</v>
      </c>
      <c r="U75" s="84">
        <v>40985934724.419998</v>
      </c>
      <c r="V75" s="84">
        <v>2.94</v>
      </c>
      <c r="W75" s="104">
        <v>2.94</v>
      </c>
      <c r="X75" s="84">
        <v>14.21</v>
      </c>
      <c r="Y75" s="84">
        <v>14.07</v>
      </c>
      <c r="Z75" s="84">
        <v>243.23</v>
      </c>
      <c r="AA75" s="84">
        <v>245.52</v>
      </c>
      <c r="AB75" s="106">
        <f t="shared" si="1"/>
        <v>2.9384602130479397E-2</v>
      </c>
    </row>
    <row r="76" spans="2:28">
      <c r="B76" s="81">
        <v>5</v>
      </c>
      <c r="C76" s="81">
        <v>42702</v>
      </c>
      <c r="D76" s="103" t="s">
        <v>122</v>
      </c>
      <c r="E76" s="81" t="s">
        <v>123</v>
      </c>
      <c r="F76" s="81" t="s">
        <v>44</v>
      </c>
      <c r="G76" s="81">
        <v>1.75</v>
      </c>
      <c r="H76" s="103" t="s">
        <v>124</v>
      </c>
      <c r="I76" s="86">
        <v>2711090</v>
      </c>
      <c r="J76" s="84">
        <v>42683</v>
      </c>
      <c r="K76" s="84">
        <v>42801</v>
      </c>
      <c r="L76" s="84">
        <v>0</v>
      </c>
      <c r="M76" s="84">
        <v>0.54696</v>
      </c>
      <c r="N76" s="84">
        <v>19</v>
      </c>
      <c r="O76" s="84">
        <v>9.1850000000000001E-2</v>
      </c>
      <c r="P76" s="84">
        <v>95.28</v>
      </c>
      <c r="Q76" s="84">
        <v>95.371849999999995</v>
      </c>
      <c r="R76" s="84">
        <v>100.09235</v>
      </c>
      <c r="S76" s="84">
        <v>20.773479999999999</v>
      </c>
      <c r="T76" s="84">
        <v>2.0299999999999998</v>
      </c>
      <c r="U76" s="84">
        <v>2585616710.6329999</v>
      </c>
      <c r="V76" s="84">
        <v>0.19</v>
      </c>
      <c r="W76" s="104">
        <v>0.19</v>
      </c>
      <c r="X76" s="84">
        <v>17.39</v>
      </c>
      <c r="Y76" s="84">
        <v>17.21</v>
      </c>
      <c r="Z76" s="84">
        <v>338.92</v>
      </c>
      <c r="AA76" s="84">
        <v>340.67</v>
      </c>
      <c r="AB76" s="106">
        <f t="shared" si="1"/>
        <v>1.8537412606232748E-3</v>
      </c>
    </row>
    <row r="77" spans="2:28">
      <c r="B77" s="81">
        <v>5</v>
      </c>
      <c r="C77" s="81">
        <v>42702</v>
      </c>
      <c r="D77" s="103" t="s">
        <v>125</v>
      </c>
      <c r="E77" s="81" t="s">
        <v>126</v>
      </c>
      <c r="F77" s="81" t="s">
        <v>44</v>
      </c>
      <c r="G77" s="81">
        <v>4.75</v>
      </c>
      <c r="H77" s="103" t="s">
        <v>127</v>
      </c>
      <c r="I77" s="86">
        <v>25201400</v>
      </c>
      <c r="J77" s="84">
        <v>42528</v>
      </c>
      <c r="K77" s="84">
        <v>42711</v>
      </c>
      <c r="L77" s="84">
        <v>0</v>
      </c>
      <c r="M77" s="84">
        <v>4.9180000000000001E-2</v>
      </c>
      <c r="N77" s="84">
        <v>174</v>
      </c>
      <c r="O77" s="84">
        <v>2.2582</v>
      </c>
      <c r="P77" s="84">
        <v>148.88999999999999</v>
      </c>
      <c r="Q77" s="84">
        <v>151.1482</v>
      </c>
      <c r="R77" s="84">
        <v>102.25689</v>
      </c>
      <c r="S77" s="84">
        <v>22.02459</v>
      </c>
      <c r="T77" s="84">
        <v>2</v>
      </c>
      <c r="U77" s="84">
        <v>38091461648.525002</v>
      </c>
      <c r="V77" s="84">
        <v>2.73</v>
      </c>
      <c r="W77" s="104">
        <v>2.73</v>
      </c>
      <c r="X77" s="84">
        <v>15.25</v>
      </c>
      <c r="Y77" s="84">
        <v>15.1</v>
      </c>
      <c r="Z77" s="84">
        <v>290.62</v>
      </c>
      <c r="AA77" s="84">
        <v>292.38</v>
      </c>
      <c r="AB77" s="106">
        <f t="shared" si="1"/>
        <v>2.7309428286465938E-2</v>
      </c>
    </row>
    <row r="78" spans="2:28">
      <c r="B78" s="81">
        <v>5</v>
      </c>
      <c r="C78" s="81">
        <v>42702</v>
      </c>
      <c r="D78" s="103" t="s">
        <v>128</v>
      </c>
      <c r="E78" s="81" t="s">
        <v>129</v>
      </c>
      <c r="F78" s="81" t="s">
        <v>44</v>
      </c>
      <c r="G78" s="81">
        <v>4.25</v>
      </c>
      <c r="H78" s="103" t="s">
        <v>130</v>
      </c>
      <c r="I78" s="86">
        <v>22765628</v>
      </c>
      <c r="J78" s="84">
        <v>42620</v>
      </c>
      <c r="K78" s="84">
        <v>42801</v>
      </c>
      <c r="L78" s="84">
        <v>0</v>
      </c>
      <c r="M78" s="84">
        <v>0.54696</v>
      </c>
      <c r="N78" s="84">
        <v>82</v>
      </c>
      <c r="O78" s="84">
        <v>0.96270999999999995</v>
      </c>
      <c r="P78" s="84">
        <v>140.46</v>
      </c>
      <c r="Q78" s="84">
        <v>141.42271</v>
      </c>
      <c r="R78" s="84">
        <v>100.95717</v>
      </c>
      <c r="S78" s="84">
        <v>22.773479999999999</v>
      </c>
      <c r="T78" s="84">
        <v>2.02</v>
      </c>
      <c r="U78" s="84">
        <v>32195767424.655998</v>
      </c>
      <c r="V78" s="84">
        <v>2.31</v>
      </c>
      <c r="W78" s="104">
        <v>2.31</v>
      </c>
      <c r="X78" s="84">
        <v>16.059999999999999</v>
      </c>
      <c r="Y78" s="84">
        <v>15.9</v>
      </c>
      <c r="Z78" s="84">
        <v>318.54000000000002</v>
      </c>
      <c r="AA78" s="84">
        <v>320.07</v>
      </c>
      <c r="AB78" s="106">
        <f t="shared" si="1"/>
        <v>2.3082548255152761E-2</v>
      </c>
    </row>
    <row r="79" spans="2:28">
      <c r="B79" s="81">
        <v>5</v>
      </c>
      <c r="C79" s="81">
        <v>42702</v>
      </c>
      <c r="D79" s="103" t="s">
        <v>131</v>
      </c>
      <c r="E79" s="81" t="s">
        <v>132</v>
      </c>
      <c r="F79" s="81" t="s">
        <v>44</v>
      </c>
      <c r="G79" s="81">
        <v>4.25</v>
      </c>
      <c r="H79" s="103" t="s">
        <v>133</v>
      </c>
      <c r="I79" s="86">
        <v>24846140</v>
      </c>
      <c r="J79" s="84">
        <v>42528</v>
      </c>
      <c r="K79" s="84">
        <v>42711</v>
      </c>
      <c r="L79" s="84">
        <v>0</v>
      </c>
      <c r="M79" s="84">
        <v>4.9180000000000001E-2</v>
      </c>
      <c r="N79" s="84">
        <v>174</v>
      </c>
      <c r="O79" s="84">
        <v>2.0204900000000001</v>
      </c>
      <c r="P79" s="84">
        <v>142.07</v>
      </c>
      <c r="Q79" s="84">
        <v>144.09048999999999</v>
      </c>
      <c r="R79" s="84">
        <v>102.01944</v>
      </c>
      <c r="S79" s="84">
        <v>24.02459</v>
      </c>
      <c r="T79" s="84">
        <v>2.0299999999999998</v>
      </c>
      <c r="U79" s="84">
        <v>35800925320.130997</v>
      </c>
      <c r="V79" s="84">
        <v>2.57</v>
      </c>
      <c r="W79" s="104">
        <v>2.57</v>
      </c>
      <c r="X79" s="84">
        <v>16.579999999999998</v>
      </c>
      <c r="Y79" s="84">
        <v>16.41</v>
      </c>
      <c r="Z79" s="84">
        <v>344.46</v>
      </c>
      <c r="AA79" s="84">
        <v>345.7</v>
      </c>
      <c r="AB79" s="106">
        <f t="shared" si="1"/>
        <v>2.5667243006861597E-2</v>
      </c>
    </row>
    <row r="80" spans="2:28">
      <c r="B80" s="81">
        <v>5</v>
      </c>
      <c r="C80" s="81">
        <v>42702</v>
      </c>
      <c r="D80" s="103" t="s">
        <v>134</v>
      </c>
      <c r="E80" s="81" t="s">
        <v>135</v>
      </c>
      <c r="F80" s="81" t="s">
        <v>44</v>
      </c>
      <c r="G80" s="81">
        <v>4.5</v>
      </c>
      <c r="H80" s="103" t="s">
        <v>136</v>
      </c>
      <c r="I80" s="86">
        <v>26635466</v>
      </c>
      <c r="J80" s="84">
        <v>42528</v>
      </c>
      <c r="K80" s="84">
        <v>42711</v>
      </c>
      <c r="L80" s="84">
        <v>0</v>
      </c>
      <c r="M80" s="84">
        <v>4.9180000000000001E-2</v>
      </c>
      <c r="N80" s="84">
        <v>174</v>
      </c>
      <c r="O80" s="84">
        <v>2.1393399999999998</v>
      </c>
      <c r="P80" s="84">
        <v>149.84</v>
      </c>
      <c r="Q80" s="84">
        <v>151.97934000000001</v>
      </c>
      <c r="R80" s="84">
        <v>102.13817</v>
      </c>
      <c r="S80" s="84">
        <v>26.02459</v>
      </c>
      <c r="T80" s="84">
        <v>2.0299999999999998</v>
      </c>
      <c r="U80" s="84">
        <v>40480406568.007004</v>
      </c>
      <c r="V80" s="84">
        <v>2.9</v>
      </c>
      <c r="W80" s="104">
        <v>2.9</v>
      </c>
      <c r="X80" s="84">
        <v>17.37</v>
      </c>
      <c r="Y80" s="84">
        <v>17.2</v>
      </c>
      <c r="Z80" s="84">
        <v>384.68</v>
      </c>
      <c r="AA80" s="84">
        <v>385.52</v>
      </c>
      <c r="AB80" s="106">
        <f t="shared" si="1"/>
        <v>2.902216697212982E-2</v>
      </c>
    </row>
    <row r="81" spans="2:28">
      <c r="B81" s="81">
        <v>5</v>
      </c>
      <c r="C81" s="81">
        <v>42702</v>
      </c>
      <c r="D81" s="103" t="s">
        <v>137</v>
      </c>
      <c r="E81" s="81" t="s">
        <v>138</v>
      </c>
      <c r="F81" s="81" t="s">
        <v>44</v>
      </c>
      <c r="G81" s="81">
        <v>3.25</v>
      </c>
      <c r="H81" s="103" t="s">
        <v>139</v>
      </c>
      <c r="I81" s="86">
        <v>27343680</v>
      </c>
      <c r="J81" s="84">
        <v>42573</v>
      </c>
      <c r="K81" s="84">
        <v>42757</v>
      </c>
      <c r="L81" s="84">
        <v>0</v>
      </c>
      <c r="M81" s="84">
        <v>0.29891000000000001</v>
      </c>
      <c r="N81" s="84">
        <v>129</v>
      </c>
      <c r="O81" s="84">
        <v>1.13927</v>
      </c>
      <c r="P81" s="84">
        <v>124.74</v>
      </c>
      <c r="Q81" s="84">
        <v>125.87927000000001</v>
      </c>
      <c r="R81" s="84">
        <v>101.13652</v>
      </c>
      <c r="S81" s="84">
        <v>27.149460000000001</v>
      </c>
      <c r="T81" s="84">
        <v>2.06</v>
      </c>
      <c r="U81" s="84">
        <v>34420023764.609001</v>
      </c>
      <c r="V81" s="84">
        <v>2.4700000000000002</v>
      </c>
      <c r="W81" s="104">
        <v>2.4700000000000002</v>
      </c>
      <c r="X81" s="84">
        <v>19.11</v>
      </c>
      <c r="Y81" s="84">
        <v>18.91</v>
      </c>
      <c r="Z81" s="84">
        <v>452.99</v>
      </c>
      <c r="AA81" s="84">
        <v>453.17</v>
      </c>
      <c r="AB81" s="106">
        <f t="shared" si="1"/>
        <v>2.467721452359762E-2</v>
      </c>
    </row>
    <row r="82" spans="2:28">
      <c r="B82" s="81">
        <v>5</v>
      </c>
      <c r="C82" s="81">
        <v>42702</v>
      </c>
      <c r="D82" s="103" t="s">
        <v>140</v>
      </c>
      <c r="E82" s="81" t="s">
        <v>141</v>
      </c>
      <c r="F82" s="81" t="s">
        <v>44</v>
      </c>
      <c r="G82" s="81">
        <v>3.5</v>
      </c>
      <c r="H82" s="103" t="s">
        <v>142</v>
      </c>
      <c r="I82" s="86">
        <v>27622736</v>
      </c>
      <c r="J82" s="84">
        <v>42573</v>
      </c>
      <c r="K82" s="84">
        <v>42757</v>
      </c>
      <c r="L82" s="84">
        <v>0</v>
      </c>
      <c r="M82" s="84">
        <v>0.29891000000000001</v>
      </c>
      <c r="N82" s="84">
        <v>129</v>
      </c>
      <c r="O82" s="84">
        <v>1.2269000000000001</v>
      </c>
      <c r="P82" s="84">
        <v>130.69</v>
      </c>
      <c r="Q82" s="84">
        <v>131.9169</v>
      </c>
      <c r="R82" s="84">
        <v>101.22372</v>
      </c>
      <c r="S82" s="84">
        <v>28.149460000000001</v>
      </c>
      <c r="T82" s="84">
        <v>2.06</v>
      </c>
      <c r="U82" s="84">
        <v>36439057626.877998</v>
      </c>
      <c r="V82" s="84">
        <v>2.61</v>
      </c>
      <c r="W82" s="104">
        <v>2.61</v>
      </c>
      <c r="X82" s="84">
        <v>19.32</v>
      </c>
      <c r="Y82" s="84">
        <v>19.13</v>
      </c>
      <c r="Z82" s="84">
        <v>469.36</v>
      </c>
      <c r="AA82" s="84">
        <v>469.31</v>
      </c>
      <c r="AB82" s="106">
        <f t="shared" si="1"/>
        <v>2.6124747857402274E-2</v>
      </c>
    </row>
    <row r="83" spans="2:28">
      <c r="B83" s="81">
        <v>5</v>
      </c>
      <c r="C83" s="81">
        <v>42702</v>
      </c>
      <c r="D83" s="103" t="s">
        <v>143</v>
      </c>
      <c r="E83" s="81" t="s">
        <v>144</v>
      </c>
      <c r="F83" s="81" t="s">
        <v>44</v>
      </c>
      <c r="G83" s="81">
        <v>4.25</v>
      </c>
      <c r="H83" s="103" t="s">
        <v>145</v>
      </c>
      <c r="I83" s="86">
        <v>23107694</v>
      </c>
      <c r="J83" s="84">
        <v>42528</v>
      </c>
      <c r="K83" s="84">
        <v>42711</v>
      </c>
      <c r="L83" s="84">
        <v>0</v>
      </c>
      <c r="M83" s="84">
        <v>4.9180000000000001E-2</v>
      </c>
      <c r="N83" s="84">
        <v>174</v>
      </c>
      <c r="O83" s="84">
        <v>2.0204900000000001</v>
      </c>
      <c r="P83" s="84">
        <v>149.84</v>
      </c>
      <c r="Q83" s="84">
        <v>151.86049</v>
      </c>
      <c r="R83" s="84">
        <v>102.01944</v>
      </c>
      <c r="S83" s="84">
        <v>30.02459</v>
      </c>
      <c r="T83" s="84">
        <v>2.0299999999999998</v>
      </c>
      <c r="U83" s="84">
        <v>35091457752.796997</v>
      </c>
      <c r="V83" s="84">
        <v>2.52</v>
      </c>
      <c r="W83" s="104">
        <v>2.52</v>
      </c>
      <c r="X83" s="84">
        <v>19.420000000000002</v>
      </c>
      <c r="Y83" s="84">
        <v>19.23</v>
      </c>
      <c r="Z83" s="84">
        <v>489.04</v>
      </c>
      <c r="AA83" s="84">
        <v>488.8</v>
      </c>
      <c r="AB83" s="106">
        <f t="shared" si="1"/>
        <v>2.5158594800330211E-2</v>
      </c>
    </row>
    <row r="84" spans="2:28">
      <c r="B84" s="81">
        <v>5</v>
      </c>
      <c r="C84" s="81">
        <v>42702</v>
      </c>
      <c r="D84" s="103" t="s">
        <v>146</v>
      </c>
      <c r="E84" s="81" t="s">
        <v>147</v>
      </c>
      <c r="F84" s="81" t="s">
        <v>44</v>
      </c>
      <c r="G84" s="81">
        <v>1.5</v>
      </c>
      <c r="H84" s="103" t="s">
        <v>148</v>
      </c>
      <c r="I84" s="86">
        <v>4874999</v>
      </c>
      <c r="J84" s="84">
        <v>42634</v>
      </c>
      <c r="K84" s="84">
        <v>42757</v>
      </c>
      <c r="L84" s="84">
        <v>0</v>
      </c>
      <c r="M84" s="84">
        <v>0.29891000000000001</v>
      </c>
      <c r="N84" s="84">
        <v>68</v>
      </c>
      <c r="O84" s="84">
        <v>0.27717000000000003</v>
      </c>
      <c r="P84" s="84">
        <v>88.89</v>
      </c>
      <c r="Q84" s="84">
        <v>89.167169999999999</v>
      </c>
      <c r="R84" s="84">
        <v>100.27714</v>
      </c>
      <c r="S84" s="84">
        <v>30.649460000000001</v>
      </c>
      <c r="T84" s="84">
        <v>1.99</v>
      </c>
      <c r="U84" s="84">
        <v>4346898836.5889997</v>
      </c>
      <c r="V84" s="84">
        <v>0.31</v>
      </c>
      <c r="W84" s="104">
        <v>0.31</v>
      </c>
      <c r="X84" s="84">
        <v>24.16</v>
      </c>
      <c r="Y84" s="84">
        <v>23.92</v>
      </c>
      <c r="Z84" s="84">
        <v>680.37</v>
      </c>
      <c r="AA84" s="84">
        <v>678.9</v>
      </c>
      <c r="AB84" s="106">
        <f t="shared" si="1"/>
        <v>3.1164811458723931E-3</v>
      </c>
    </row>
    <row r="85" spans="2:28">
      <c r="B85" s="81">
        <v>5</v>
      </c>
      <c r="C85" s="81">
        <v>42702</v>
      </c>
      <c r="D85" s="103" t="s">
        <v>149</v>
      </c>
      <c r="E85" s="81" t="s">
        <v>150</v>
      </c>
      <c r="F85" s="81" t="s">
        <v>44</v>
      </c>
      <c r="G85" s="81">
        <v>4.25</v>
      </c>
      <c r="H85" s="103" t="s">
        <v>151</v>
      </c>
      <c r="I85" s="86">
        <v>19772077</v>
      </c>
      <c r="J85" s="84">
        <v>42528</v>
      </c>
      <c r="K85" s="84">
        <v>42711</v>
      </c>
      <c r="L85" s="84">
        <v>0</v>
      </c>
      <c r="M85" s="84">
        <v>4.9180000000000001E-2</v>
      </c>
      <c r="N85" s="84">
        <v>174</v>
      </c>
      <c r="O85" s="84">
        <v>2.0204900000000001</v>
      </c>
      <c r="P85" s="84">
        <v>155.44</v>
      </c>
      <c r="Q85" s="84">
        <v>157.46048999999999</v>
      </c>
      <c r="R85" s="84">
        <v>102.01944</v>
      </c>
      <c r="S85" s="84">
        <v>33.024590000000003</v>
      </c>
      <c r="T85" s="84">
        <v>1.96</v>
      </c>
      <c r="U85" s="84">
        <v>31133209683.923</v>
      </c>
      <c r="V85" s="84">
        <v>2.23</v>
      </c>
      <c r="W85" s="104">
        <v>2.23</v>
      </c>
      <c r="X85" s="84">
        <v>20.82</v>
      </c>
      <c r="Y85" s="84">
        <v>20.61</v>
      </c>
      <c r="Z85" s="84">
        <v>568.88</v>
      </c>
      <c r="AA85" s="84">
        <v>568.09</v>
      </c>
      <c r="AB85" s="106">
        <f t="shared" si="1"/>
        <v>2.2320754321159663E-2</v>
      </c>
    </row>
    <row r="86" spans="2:28">
      <c r="B86" s="81">
        <v>5</v>
      </c>
      <c r="C86" s="81">
        <v>42702</v>
      </c>
      <c r="D86" s="103" t="s">
        <v>152</v>
      </c>
      <c r="E86" s="81" t="s">
        <v>153</v>
      </c>
      <c r="F86" s="81" t="s">
        <v>44</v>
      </c>
      <c r="G86" s="81">
        <v>3.75</v>
      </c>
      <c r="H86" s="103" t="s">
        <v>154</v>
      </c>
      <c r="I86" s="86">
        <v>23591655</v>
      </c>
      <c r="J86" s="84">
        <v>42573</v>
      </c>
      <c r="K86" s="84">
        <v>42757</v>
      </c>
      <c r="L86" s="84">
        <v>0</v>
      </c>
      <c r="M86" s="84">
        <v>0.29891000000000001</v>
      </c>
      <c r="N86" s="84">
        <v>129</v>
      </c>
      <c r="O86" s="84">
        <v>1.31454</v>
      </c>
      <c r="P86" s="84">
        <v>147.01</v>
      </c>
      <c r="Q86" s="84">
        <v>148.32454000000001</v>
      </c>
      <c r="R86" s="84">
        <v>101.31088</v>
      </c>
      <c r="S86" s="84">
        <v>35.649459999999998</v>
      </c>
      <c r="T86" s="84">
        <v>1.92</v>
      </c>
      <c r="U86" s="84">
        <v>34992213295.560997</v>
      </c>
      <c r="V86" s="84">
        <v>2.5099999999999998</v>
      </c>
      <c r="W86" s="104">
        <v>2.5099999999999998</v>
      </c>
      <c r="X86" s="84">
        <v>22.6</v>
      </c>
      <c r="Y86" s="84">
        <v>22.38</v>
      </c>
      <c r="Z86" s="84">
        <v>668.33</v>
      </c>
      <c r="AA86" s="84">
        <v>666.75</v>
      </c>
      <c r="AB86" s="106">
        <f t="shared" si="1"/>
        <v>2.5087442125415183E-2</v>
      </c>
    </row>
    <row r="87" spans="2:28">
      <c r="B87" s="81">
        <v>5</v>
      </c>
      <c r="C87" s="81">
        <v>42702</v>
      </c>
      <c r="D87" s="103" t="s">
        <v>155</v>
      </c>
      <c r="E87" s="81" t="s">
        <v>156</v>
      </c>
      <c r="F87" s="81" t="s">
        <v>44</v>
      </c>
      <c r="G87" s="81">
        <v>4.25</v>
      </c>
      <c r="H87" s="103" t="s">
        <v>157</v>
      </c>
      <c r="I87" s="86">
        <v>25994750</v>
      </c>
      <c r="J87" s="84">
        <v>42528</v>
      </c>
      <c r="K87" s="84">
        <v>42711</v>
      </c>
      <c r="L87" s="84">
        <v>0</v>
      </c>
      <c r="M87" s="84">
        <v>4.9180000000000001E-2</v>
      </c>
      <c r="N87" s="84">
        <v>174</v>
      </c>
      <c r="O87" s="84">
        <v>2.0204900000000001</v>
      </c>
      <c r="P87" s="84">
        <v>165.8</v>
      </c>
      <c r="Q87" s="84">
        <v>167.82049000000001</v>
      </c>
      <c r="R87" s="84">
        <v>102.01944</v>
      </c>
      <c r="S87" s="84">
        <v>39.024590000000003</v>
      </c>
      <c r="T87" s="84">
        <v>1.87</v>
      </c>
      <c r="U87" s="84">
        <v>43624517293.032997</v>
      </c>
      <c r="V87" s="84">
        <v>3.13</v>
      </c>
      <c r="W87" s="104">
        <v>3.13</v>
      </c>
      <c r="X87" s="84">
        <v>23.44</v>
      </c>
      <c r="Y87" s="84">
        <v>23.23</v>
      </c>
      <c r="Z87" s="84">
        <v>738.11</v>
      </c>
      <c r="AA87" s="84">
        <v>736.02</v>
      </c>
      <c r="AB87" s="106">
        <f t="shared" si="1"/>
        <v>3.1276316922112919E-2</v>
      </c>
    </row>
    <row r="88" spans="2:28">
      <c r="B88" s="81">
        <v>5</v>
      </c>
      <c r="C88" s="81">
        <v>42702</v>
      </c>
      <c r="D88" s="103" t="s">
        <v>158</v>
      </c>
      <c r="E88" s="81" t="s">
        <v>159</v>
      </c>
      <c r="F88" s="81" t="s">
        <v>44</v>
      </c>
      <c r="G88" s="81">
        <v>4</v>
      </c>
      <c r="H88" s="103" t="s">
        <v>160</v>
      </c>
      <c r="I88" s="86">
        <v>23208794</v>
      </c>
      <c r="J88" s="84">
        <v>42573</v>
      </c>
      <c r="K88" s="84">
        <v>42757</v>
      </c>
      <c r="L88" s="84">
        <v>0</v>
      </c>
      <c r="M88" s="84">
        <v>0.29891000000000001</v>
      </c>
      <c r="N88" s="84">
        <v>129</v>
      </c>
      <c r="O88" s="84">
        <v>1.4021699999999999</v>
      </c>
      <c r="P88" s="84">
        <v>164.09</v>
      </c>
      <c r="Q88" s="84">
        <v>165.49216999999999</v>
      </c>
      <c r="R88" s="84">
        <v>101.39802</v>
      </c>
      <c r="S88" s="84">
        <v>43.149459999999998</v>
      </c>
      <c r="T88" s="84">
        <v>1.84</v>
      </c>
      <c r="U88" s="84">
        <v>38408737729.599998</v>
      </c>
      <c r="V88" s="84">
        <v>2.75</v>
      </c>
      <c r="W88" s="104">
        <v>2.75</v>
      </c>
      <c r="X88" s="84">
        <v>25.47</v>
      </c>
      <c r="Y88" s="84">
        <v>25.23</v>
      </c>
      <c r="Z88" s="84">
        <v>877.46</v>
      </c>
      <c r="AA88" s="84">
        <v>874.03</v>
      </c>
      <c r="AB88" s="106">
        <f t="shared" si="1"/>
        <v>2.7536897330922103E-2</v>
      </c>
    </row>
    <row r="89" spans="2:28">
      <c r="B89" s="81">
        <v>5</v>
      </c>
      <c r="C89" s="81">
        <v>42702</v>
      </c>
      <c r="D89" s="103" t="s">
        <v>161</v>
      </c>
      <c r="E89" s="81" t="s">
        <v>162</v>
      </c>
      <c r="F89" s="81" t="s">
        <v>44</v>
      </c>
      <c r="G89" s="81">
        <v>2.5</v>
      </c>
      <c r="H89" s="103" t="s">
        <v>163</v>
      </c>
      <c r="I89" s="86">
        <v>13602000</v>
      </c>
      <c r="J89" s="84">
        <v>42573</v>
      </c>
      <c r="K89" s="84">
        <v>42757</v>
      </c>
      <c r="L89" s="84">
        <v>0</v>
      </c>
      <c r="M89" s="84">
        <v>0.29891000000000001</v>
      </c>
      <c r="N89" s="84">
        <v>129</v>
      </c>
      <c r="O89" s="84">
        <v>0.87636000000000003</v>
      </c>
      <c r="P89" s="84">
        <v>120.81</v>
      </c>
      <c r="Q89" s="84">
        <v>121.68635999999999</v>
      </c>
      <c r="R89" s="84">
        <v>100.87473</v>
      </c>
      <c r="S89" s="84">
        <v>48.649459999999998</v>
      </c>
      <c r="T89" s="84">
        <v>1.85</v>
      </c>
      <c r="U89" s="84">
        <v>16551778509.783001</v>
      </c>
      <c r="V89" s="84">
        <v>1.19</v>
      </c>
      <c r="W89" s="104">
        <v>1.19</v>
      </c>
      <c r="X89" s="84">
        <v>30.12</v>
      </c>
      <c r="Y89" s="84">
        <v>29.85</v>
      </c>
      <c r="Z89" s="84">
        <v>1208.43</v>
      </c>
      <c r="AA89" s="84">
        <v>1201.17</v>
      </c>
      <c r="AB89" s="106">
        <f t="shared" si="1"/>
        <v>1.1866691081514072E-2</v>
      </c>
    </row>
    <row r="90" spans="2:28">
      <c r="B90" s="81">
        <v>5</v>
      </c>
      <c r="C90" s="81">
        <v>42702</v>
      </c>
      <c r="D90" s="103" t="s">
        <v>164</v>
      </c>
      <c r="E90" s="81" t="s">
        <v>165</v>
      </c>
      <c r="F90" s="81" t="s">
        <v>44</v>
      </c>
      <c r="G90" s="81">
        <v>3.5</v>
      </c>
      <c r="H90" s="103" t="s">
        <v>166</v>
      </c>
      <c r="I90" s="86">
        <v>19485985</v>
      </c>
      <c r="J90" s="84">
        <v>42573</v>
      </c>
      <c r="K90" s="84">
        <v>42757</v>
      </c>
      <c r="L90" s="84">
        <v>0</v>
      </c>
      <c r="M90" s="84">
        <v>0.29891000000000001</v>
      </c>
      <c r="N90" s="84">
        <v>129</v>
      </c>
      <c r="O90" s="84">
        <v>1.2269000000000001</v>
      </c>
      <c r="P90" s="84">
        <v>154.62</v>
      </c>
      <c r="Q90" s="84">
        <v>155.84690000000001</v>
      </c>
      <c r="R90" s="84">
        <v>101.22372</v>
      </c>
      <c r="S90" s="84">
        <v>51.649459999999998</v>
      </c>
      <c r="T90" s="84">
        <v>1.85</v>
      </c>
      <c r="U90" s="84">
        <v>30368303980.573002</v>
      </c>
      <c r="V90" s="84">
        <v>2.1800000000000002</v>
      </c>
      <c r="W90" s="104">
        <v>2.1800000000000002</v>
      </c>
      <c r="X90" s="84">
        <v>29.19</v>
      </c>
      <c r="Y90" s="84">
        <v>28.93</v>
      </c>
      <c r="Z90" s="84">
        <v>1180.24</v>
      </c>
      <c r="AA90" s="84">
        <v>1173.01</v>
      </c>
      <c r="AB90" s="106">
        <f t="shared" si="1"/>
        <v>2.1772360099790781E-2</v>
      </c>
    </row>
    <row r="91" spans="2:28">
      <c r="B91" s="81">
        <v>6</v>
      </c>
      <c r="C91" s="81">
        <v>42702</v>
      </c>
      <c r="D91" s="103" t="s">
        <v>83</v>
      </c>
      <c r="E91" s="81" t="s">
        <v>84</v>
      </c>
      <c r="F91" s="81" t="s">
        <v>44</v>
      </c>
      <c r="G91" s="81">
        <v>4</v>
      </c>
      <c r="H91" s="103" t="s">
        <v>85</v>
      </c>
      <c r="I91" s="86">
        <v>37947588</v>
      </c>
      <c r="J91" s="84">
        <v>42620</v>
      </c>
      <c r="K91" s="84">
        <v>42801</v>
      </c>
      <c r="L91" s="84">
        <v>0</v>
      </c>
      <c r="M91" s="84">
        <v>0.54696</v>
      </c>
      <c r="N91" s="84">
        <v>82</v>
      </c>
      <c r="O91" s="84">
        <v>0.90608</v>
      </c>
      <c r="P91" s="84">
        <v>117.19</v>
      </c>
      <c r="Q91" s="84">
        <v>118.09608</v>
      </c>
      <c r="R91" s="84">
        <v>100.90116999999999</v>
      </c>
      <c r="S91" s="84">
        <v>5.2734800000000002</v>
      </c>
      <c r="T91" s="84">
        <v>0.68</v>
      </c>
      <c r="U91" s="84">
        <v>44814612876.206001</v>
      </c>
      <c r="V91" s="84">
        <v>18.71</v>
      </c>
      <c r="W91" s="104">
        <v>3.21</v>
      </c>
      <c r="X91" s="84">
        <v>4.8099999999999996</v>
      </c>
      <c r="Y91" s="84">
        <v>4.8</v>
      </c>
      <c r="Z91" s="84">
        <v>24.57</v>
      </c>
      <c r="AA91" s="84">
        <v>26.8</v>
      </c>
      <c r="AB91" s="106">
        <f t="shared" si="1"/>
        <v>0.18712552872776364</v>
      </c>
    </row>
    <row r="92" spans="2:28">
      <c r="B92" s="81">
        <v>6</v>
      </c>
      <c r="C92" s="81">
        <v>42702</v>
      </c>
      <c r="D92" s="103" t="s">
        <v>87</v>
      </c>
      <c r="E92" s="81" t="s">
        <v>88</v>
      </c>
      <c r="F92" s="81" t="s">
        <v>44</v>
      </c>
      <c r="G92" s="81">
        <v>0.5</v>
      </c>
      <c r="H92" s="103" t="s">
        <v>85</v>
      </c>
      <c r="I92" s="86">
        <v>11220561</v>
      </c>
      <c r="J92" s="84">
        <v>42585</v>
      </c>
      <c r="K92" s="84">
        <v>42757</v>
      </c>
      <c r="L92" s="84">
        <v>0</v>
      </c>
      <c r="M92" s="84">
        <v>0.29891000000000001</v>
      </c>
      <c r="N92" s="84">
        <v>117</v>
      </c>
      <c r="O92" s="84">
        <v>0.15897</v>
      </c>
      <c r="P92" s="84">
        <v>98.08</v>
      </c>
      <c r="Q92" s="84">
        <v>98.238969999999995</v>
      </c>
      <c r="R92" s="84">
        <v>100.15891000000001</v>
      </c>
      <c r="S92" s="84">
        <v>5.6494600000000004</v>
      </c>
      <c r="T92" s="84">
        <v>0.85</v>
      </c>
      <c r="U92" s="84">
        <v>11022963261.910999</v>
      </c>
      <c r="V92" s="84">
        <v>4.5999999999999996</v>
      </c>
      <c r="W92" s="104">
        <v>0.79</v>
      </c>
      <c r="X92" s="84">
        <v>5.57</v>
      </c>
      <c r="Y92" s="84">
        <v>5.54</v>
      </c>
      <c r="Z92" s="84">
        <v>31.31</v>
      </c>
      <c r="AA92" s="84">
        <v>33.799999999999997</v>
      </c>
      <c r="AB92" s="106">
        <f t="shared" si="1"/>
        <v>4.6026902747763644E-2</v>
      </c>
    </row>
    <row r="93" spans="2:28">
      <c r="B93" s="81">
        <v>6</v>
      </c>
      <c r="C93" s="81">
        <v>42702</v>
      </c>
      <c r="D93" s="103" t="s">
        <v>89</v>
      </c>
      <c r="E93" s="81" t="s">
        <v>90</v>
      </c>
      <c r="F93" s="81" t="s">
        <v>44</v>
      </c>
      <c r="G93" s="81">
        <v>1.75</v>
      </c>
      <c r="H93" s="103" t="s">
        <v>85</v>
      </c>
      <c r="I93" s="86">
        <v>29050714</v>
      </c>
      <c r="J93" s="84">
        <v>42620</v>
      </c>
      <c r="K93" s="84">
        <v>42801</v>
      </c>
      <c r="L93" s="84">
        <v>0</v>
      </c>
      <c r="M93" s="84">
        <v>0.54696</v>
      </c>
      <c r="N93" s="84">
        <v>82</v>
      </c>
      <c r="O93" s="84">
        <v>0.39640999999999998</v>
      </c>
      <c r="P93" s="84">
        <v>105.27</v>
      </c>
      <c r="Q93" s="84">
        <v>105.66641</v>
      </c>
      <c r="R93" s="84">
        <v>100.39546</v>
      </c>
      <c r="S93" s="84">
        <v>5.7734800000000002</v>
      </c>
      <c r="T93" s="84">
        <v>0.81</v>
      </c>
      <c r="U93" s="84">
        <v>30696846226.115002</v>
      </c>
      <c r="V93" s="84">
        <v>12.82</v>
      </c>
      <c r="W93" s="104">
        <v>2.2000000000000002</v>
      </c>
      <c r="X93" s="84">
        <v>5.5</v>
      </c>
      <c r="Y93" s="84">
        <v>5.48</v>
      </c>
      <c r="Z93" s="84">
        <v>31.26</v>
      </c>
      <c r="AA93" s="84">
        <v>33.74</v>
      </c>
      <c r="AB93" s="106">
        <f t="shared" si="1"/>
        <v>0.12817612853655708</v>
      </c>
    </row>
    <row r="94" spans="2:28">
      <c r="B94" s="81">
        <v>6</v>
      </c>
      <c r="C94" s="81">
        <v>42702</v>
      </c>
      <c r="D94" s="103" t="s">
        <v>92</v>
      </c>
      <c r="E94" s="81" t="s">
        <v>93</v>
      </c>
      <c r="F94" s="81" t="s">
        <v>44</v>
      </c>
      <c r="G94" s="81">
        <v>2.25</v>
      </c>
      <c r="H94" s="103" t="s">
        <v>94</v>
      </c>
      <c r="I94" s="86">
        <v>27477141</v>
      </c>
      <c r="J94" s="84">
        <v>42620</v>
      </c>
      <c r="K94" s="84">
        <v>42801</v>
      </c>
      <c r="L94" s="84">
        <v>0</v>
      </c>
      <c r="M94" s="84">
        <v>0.54696</v>
      </c>
      <c r="N94" s="84">
        <v>82</v>
      </c>
      <c r="O94" s="84">
        <v>0.50966999999999996</v>
      </c>
      <c r="P94" s="84">
        <v>108.42</v>
      </c>
      <c r="Q94" s="84">
        <v>108.92967</v>
      </c>
      <c r="R94" s="84">
        <v>100.50811</v>
      </c>
      <c r="S94" s="84">
        <v>6.7734800000000002</v>
      </c>
      <c r="T94" s="84">
        <v>0.96</v>
      </c>
      <c r="U94" s="84">
        <v>29930758606.855</v>
      </c>
      <c r="V94" s="84">
        <v>12.5</v>
      </c>
      <c r="W94" s="104">
        <v>2.15</v>
      </c>
      <c r="X94" s="84">
        <v>6.31</v>
      </c>
      <c r="Y94" s="84">
        <v>6.28</v>
      </c>
      <c r="Z94" s="84">
        <v>41.73</v>
      </c>
      <c r="AA94" s="84">
        <v>44.46</v>
      </c>
      <c r="AB94" s="106">
        <f t="shared" si="1"/>
        <v>0.12497729356721753</v>
      </c>
    </row>
    <row r="95" spans="2:28">
      <c r="B95" s="81">
        <v>6</v>
      </c>
      <c r="C95" s="81">
        <v>42702</v>
      </c>
      <c r="D95" s="103" t="s">
        <v>95</v>
      </c>
      <c r="E95" s="81" t="s">
        <v>96</v>
      </c>
      <c r="F95" s="81" t="s">
        <v>44</v>
      </c>
      <c r="G95" s="81">
        <v>2.75</v>
      </c>
      <c r="H95" s="103" t="s">
        <v>97</v>
      </c>
      <c r="I95" s="86">
        <v>26915016</v>
      </c>
      <c r="J95" s="84">
        <v>42620</v>
      </c>
      <c r="K95" s="84">
        <v>42801</v>
      </c>
      <c r="L95" s="84">
        <v>0</v>
      </c>
      <c r="M95" s="84">
        <v>0.54696</v>
      </c>
      <c r="N95" s="84">
        <v>82</v>
      </c>
      <c r="O95" s="84">
        <v>0.62292999999999998</v>
      </c>
      <c r="P95" s="84">
        <v>112.01</v>
      </c>
      <c r="Q95" s="84">
        <v>112.63293</v>
      </c>
      <c r="R95" s="84">
        <v>100.6206</v>
      </c>
      <c r="S95" s="84">
        <v>7.7734800000000002</v>
      </c>
      <c r="T95" s="84">
        <v>1.1299999999999999</v>
      </c>
      <c r="U95" s="84">
        <v>30315170640.053001</v>
      </c>
      <c r="V95" s="84">
        <v>12.66</v>
      </c>
      <c r="W95" s="104">
        <v>2.17</v>
      </c>
      <c r="X95" s="84">
        <v>7.06</v>
      </c>
      <c r="Y95" s="84">
        <v>7.02</v>
      </c>
      <c r="Z95" s="84">
        <v>53.07</v>
      </c>
      <c r="AA95" s="84">
        <v>55.96</v>
      </c>
      <c r="AB95" s="106">
        <f t="shared" si="1"/>
        <v>0.12658242413389667</v>
      </c>
    </row>
    <row r="96" spans="2:28">
      <c r="B96" s="81">
        <v>6</v>
      </c>
      <c r="C96" s="81">
        <v>42702</v>
      </c>
      <c r="D96" s="103">
        <v>3088069</v>
      </c>
      <c r="E96" s="81" t="s">
        <v>99</v>
      </c>
      <c r="F96" s="81" t="s">
        <v>44</v>
      </c>
      <c r="G96" s="81">
        <v>5</v>
      </c>
      <c r="H96" s="103" t="s">
        <v>100</v>
      </c>
      <c r="I96" s="86">
        <v>35076458</v>
      </c>
      <c r="J96" s="84">
        <v>42620</v>
      </c>
      <c r="K96" s="84">
        <v>42801</v>
      </c>
      <c r="L96" s="84">
        <v>0</v>
      </c>
      <c r="M96" s="84">
        <v>0.54696</v>
      </c>
      <c r="N96" s="84">
        <v>82</v>
      </c>
      <c r="O96" s="84">
        <v>1.1326000000000001</v>
      </c>
      <c r="P96" s="84">
        <v>129.77000000000001</v>
      </c>
      <c r="Q96" s="84">
        <v>130.90260000000001</v>
      </c>
      <c r="R96" s="84">
        <v>101.12495</v>
      </c>
      <c r="S96" s="84">
        <v>8.2734799999999993</v>
      </c>
      <c r="T96" s="84">
        <v>1.21</v>
      </c>
      <c r="U96" s="84">
        <v>45915994347.153</v>
      </c>
      <c r="V96" s="84">
        <v>19.170000000000002</v>
      </c>
      <c r="W96" s="104">
        <v>3.29</v>
      </c>
      <c r="X96" s="84">
        <v>7.02</v>
      </c>
      <c r="Y96" s="84">
        <v>6.97</v>
      </c>
      <c r="Z96" s="84">
        <v>54.63</v>
      </c>
      <c r="AA96" s="84">
        <v>57.44</v>
      </c>
      <c r="AB96" s="106">
        <f t="shared" si="1"/>
        <v>0.19172439898133989</v>
      </c>
    </row>
    <row r="97" spans="2:28">
      <c r="B97" s="81">
        <v>6</v>
      </c>
      <c r="C97" s="81">
        <v>42702</v>
      </c>
      <c r="D97" s="103" t="s">
        <v>102</v>
      </c>
      <c r="E97" s="81" t="s">
        <v>103</v>
      </c>
      <c r="F97" s="81" t="s">
        <v>44</v>
      </c>
      <c r="G97" s="81">
        <v>2</v>
      </c>
      <c r="H97" s="103" t="s">
        <v>100</v>
      </c>
      <c r="I97" s="86">
        <v>25443304</v>
      </c>
      <c r="J97" s="84">
        <v>42620</v>
      </c>
      <c r="K97" s="84">
        <v>42801</v>
      </c>
      <c r="L97" s="84">
        <v>0</v>
      </c>
      <c r="M97" s="84">
        <v>0.54696</v>
      </c>
      <c r="N97" s="84">
        <v>82</v>
      </c>
      <c r="O97" s="84">
        <v>0.45304</v>
      </c>
      <c r="P97" s="84">
        <v>105.98</v>
      </c>
      <c r="Q97" s="84">
        <v>106.43304000000001</v>
      </c>
      <c r="R97" s="84">
        <v>100.45180999999999</v>
      </c>
      <c r="S97" s="84">
        <v>8.7734799999999993</v>
      </c>
      <c r="T97" s="84">
        <v>1.28</v>
      </c>
      <c r="U97" s="84">
        <v>27080081586.271999</v>
      </c>
      <c r="V97" s="84">
        <v>11.31</v>
      </c>
      <c r="W97" s="104">
        <v>1.94</v>
      </c>
      <c r="X97" s="84">
        <v>8.08</v>
      </c>
      <c r="Y97" s="84">
        <v>8.0299999999999994</v>
      </c>
      <c r="Z97" s="84">
        <v>68.900000000000006</v>
      </c>
      <c r="AA97" s="84">
        <v>72.02</v>
      </c>
      <c r="AB97" s="106">
        <f t="shared" si="1"/>
        <v>0.1130741572803502</v>
      </c>
    </row>
    <row r="98" spans="2:28">
      <c r="B98" s="81">
        <v>6</v>
      </c>
      <c r="C98" s="81">
        <v>42702</v>
      </c>
      <c r="D98" s="103" t="s">
        <v>104</v>
      </c>
      <c r="E98" s="81" t="s">
        <v>105</v>
      </c>
      <c r="F98" s="81" t="s">
        <v>44</v>
      </c>
      <c r="G98" s="81">
        <v>1.5</v>
      </c>
      <c r="H98" s="103" t="s">
        <v>106</v>
      </c>
      <c r="I98" s="86">
        <v>19453285</v>
      </c>
      <c r="J98" s="84">
        <v>42573</v>
      </c>
      <c r="K98" s="84">
        <v>42757</v>
      </c>
      <c r="L98" s="84">
        <v>0</v>
      </c>
      <c r="M98" s="84">
        <v>0.29891000000000001</v>
      </c>
      <c r="N98" s="84">
        <v>129</v>
      </c>
      <c r="O98" s="84">
        <v>0.52581999999999995</v>
      </c>
      <c r="P98" s="84">
        <v>100.81</v>
      </c>
      <c r="Q98" s="84">
        <v>101.33582</v>
      </c>
      <c r="R98" s="84">
        <v>100.52522999999999</v>
      </c>
      <c r="S98" s="84">
        <v>9.6494599999999995</v>
      </c>
      <c r="T98" s="84">
        <v>1.41</v>
      </c>
      <c r="U98" s="84">
        <v>19713144941.313</v>
      </c>
      <c r="V98" s="84">
        <v>8.23</v>
      </c>
      <c r="W98" s="104">
        <v>1.41</v>
      </c>
      <c r="X98" s="84">
        <v>8.98</v>
      </c>
      <c r="Y98" s="84">
        <v>8.91</v>
      </c>
      <c r="Z98" s="84">
        <v>84.55</v>
      </c>
      <c r="AA98" s="84">
        <v>87.79</v>
      </c>
      <c r="AB98" s="106">
        <f t="shared" si="1"/>
        <v>8.2313166025111281E-2</v>
      </c>
    </row>
    <row r="99" spans="2:28">
      <c r="B99" s="81">
        <v>7</v>
      </c>
      <c r="C99" s="81">
        <v>42702</v>
      </c>
      <c r="D99" s="103" t="s">
        <v>108</v>
      </c>
      <c r="E99" s="81" t="s">
        <v>109</v>
      </c>
      <c r="F99" s="81" t="s">
        <v>44</v>
      </c>
      <c r="G99" s="81">
        <v>4.25</v>
      </c>
      <c r="H99" s="103" t="s">
        <v>110</v>
      </c>
      <c r="I99" s="86">
        <v>31004407</v>
      </c>
      <c r="J99" s="84">
        <v>42528</v>
      </c>
      <c r="K99" s="84">
        <v>42711</v>
      </c>
      <c r="L99" s="84">
        <v>0</v>
      </c>
      <c r="M99" s="84">
        <v>4.9180000000000001E-2</v>
      </c>
      <c r="N99" s="84">
        <v>174</v>
      </c>
      <c r="O99" s="84">
        <v>2.0204900000000001</v>
      </c>
      <c r="P99" s="84">
        <v>127.53</v>
      </c>
      <c r="Q99" s="84">
        <v>129.55049</v>
      </c>
      <c r="R99" s="84">
        <v>102.01944</v>
      </c>
      <c r="S99" s="84">
        <v>11.02459</v>
      </c>
      <c r="T99" s="84">
        <v>1.53</v>
      </c>
      <c r="U99" s="84">
        <v>40166361749.190002</v>
      </c>
      <c r="V99" s="84">
        <v>34.590000000000003</v>
      </c>
      <c r="W99" s="104">
        <v>2.88</v>
      </c>
      <c r="X99" s="84">
        <v>9.06</v>
      </c>
      <c r="Y99" s="84">
        <v>8.99</v>
      </c>
      <c r="Z99" s="84">
        <v>93.11</v>
      </c>
      <c r="AA99" s="84">
        <v>96.17</v>
      </c>
      <c r="AB99" s="106">
        <f t="shared" si="1"/>
        <v>0.34586956609074349</v>
      </c>
    </row>
    <row r="100" spans="2:28">
      <c r="B100" s="81">
        <v>7</v>
      </c>
      <c r="C100" s="81">
        <v>42702</v>
      </c>
      <c r="D100" s="103">
        <v>240419</v>
      </c>
      <c r="E100" s="81" t="s">
        <v>111</v>
      </c>
      <c r="F100" s="81" t="s">
        <v>44</v>
      </c>
      <c r="G100" s="81">
        <v>6</v>
      </c>
      <c r="H100" s="103">
        <v>2028</v>
      </c>
      <c r="I100" s="86">
        <v>19027662</v>
      </c>
      <c r="J100" s="84">
        <v>42528</v>
      </c>
      <c r="K100" s="84">
        <v>42711</v>
      </c>
      <c r="L100" s="84">
        <v>0</v>
      </c>
      <c r="M100" s="84">
        <v>4.9180000000000001E-2</v>
      </c>
      <c r="N100" s="84">
        <v>174</v>
      </c>
      <c r="O100" s="84">
        <v>2.8524600000000002</v>
      </c>
      <c r="P100" s="84">
        <v>148.71</v>
      </c>
      <c r="Q100" s="84">
        <v>151.56245999999999</v>
      </c>
      <c r="R100" s="84">
        <v>102.85038</v>
      </c>
      <c r="S100" s="84">
        <v>12.02459</v>
      </c>
      <c r="T100" s="84">
        <v>1.55</v>
      </c>
      <c r="U100" s="84">
        <v>28838792420.528</v>
      </c>
      <c r="V100" s="84">
        <v>24.83</v>
      </c>
      <c r="W100" s="104">
        <v>2.0699999999999998</v>
      </c>
      <c r="X100" s="84">
        <v>9.2200000000000006</v>
      </c>
      <c r="Y100" s="84">
        <v>9.15</v>
      </c>
      <c r="Z100" s="84">
        <v>100.46</v>
      </c>
      <c r="AA100" s="84">
        <v>103.47</v>
      </c>
      <c r="AB100" s="106">
        <f t="shared" si="1"/>
        <v>0.24832870558086301</v>
      </c>
    </row>
    <row r="101" spans="2:28">
      <c r="B101" s="81">
        <v>7</v>
      </c>
      <c r="C101" s="81">
        <v>42702</v>
      </c>
      <c r="D101" s="103" t="s">
        <v>112</v>
      </c>
      <c r="E101" s="81" t="s">
        <v>113</v>
      </c>
      <c r="F101" s="81" t="s">
        <v>44</v>
      </c>
      <c r="G101" s="81">
        <v>4.75</v>
      </c>
      <c r="H101" s="103" t="s">
        <v>114</v>
      </c>
      <c r="I101" s="86">
        <v>33640504</v>
      </c>
      <c r="J101" s="84">
        <v>42528</v>
      </c>
      <c r="K101" s="84">
        <v>42711</v>
      </c>
      <c r="L101" s="84">
        <v>0</v>
      </c>
      <c r="M101" s="84">
        <v>4.9180000000000001E-2</v>
      </c>
      <c r="N101" s="84">
        <v>174</v>
      </c>
      <c r="O101" s="84">
        <v>2.2582</v>
      </c>
      <c r="P101" s="84">
        <v>137.83000000000001</v>
      </c>
      <c r="Q101" s="84">
        <v>140.0882</v>
      </c>
      <c r="R101" s="84">
        <v>102.25689</v>
      </c>
      <c r="S101" s="84">
        <v>14.02459</v>
      </c>
      <c r="T101" s="84">
        <v>1.71</v>
      </c>
      <c r="U101" s="84">
        <v>47126375421.560997</v>
      </c>
      <c r="V101" s="84">
        <v>40.58</v>
      </c>
      <c r="W101" s="104">
        <v>3.38</v>
      </c>
      <c r="X101" s="84">
        <v>10.83</v>
      </c>
      <c r="Y101" s="84">
        <v>10.74</v>
      </c>
      <c r="Z101" s="84">
        <v>138.08000000000001</v>
      </c>
      <c r="AA101" s="84">
        <v>141.08000000000001</v>
      </c>
      <c r="AB101" s="106">
        <f t="shared" si="1"/>
        <v>0.40580172832839356</v>
      </c>
    </row>
    <row r="102" spans="2:28">
      <c r="B102" s="81">
        <v>8</v>
      </c>
      <c r="C102" s="81">
        <v>42702</v>
      </c>
      <c r="D102" s="103" t="s">
        <v>42</v>
      </c>
      <c r="E102" s="81" t="s">
        <v>43</v>
      </c>
      <c r="F102" s="81" t="s">
        <v>44</v>
      </c>
      <c r="G102" s="81">
        <v>1.75</v>
      </c>
      <c r="H102" s="103" t="s">
        <v>45</v>
      </c>
      <c r="I102" s="86">
        <v>28897156</v>
      </c>
      <c r="J102" s="84">
        <v>42573</v>
      </c>
      <c r="K102" s="84">
        <v>42757</v>
      </c>
      <c r="L102" s="84">
        <v>0</v>
      </c>
      <c r="M102" s="84">
        <v>0.29891000000000001</v>
      </c>
      <c r="N102" s="84">
        <v>129</v>
      </c>
      <c r="O102" s="84">
        <v>0.61345000000000005</v>
      </c>
      <c r="P102" s="84">
        <v>100.25</v>
      </c>
      <c r="Q102" s="84">
        <v>100.86345</v>
      </c>
      <c r="R102" s="84">
        <v>100.61265</v>
      </c>
      <c r="S102" s="84">
        <v>0.14946000000000001</v>
      </c>
      <c r="T102" s="84">
        <v>0.08</v>
      </c>
      <c r="U102" s="84">
        <v>29146668807.582001</v>
      </c>
      <c r="V102" s="84">
        <v>3.61</v>
      </c>
      <c r="W102" s="104">
        <v>2.09</v>
      </c>
      <c r="X102" s="84">
        <v>0.15</v>
      </c>
      <c r="Y102" s="84">
        <v>0.15</v>
      </c>
      <c r="Z102" s="84">
        <v>0.02</v>
      </c>
      <c r="AA102" s="84">
        <v>0.04</v>
      </c>
      <c r="AB102" s="106">
        <f t="shared" si="1"/>
        <v>3.6121180143422943E-2</v>
      </c>
    </row>
    <row r="103" spans="2:28">
      <c r="B103" s="81">
        <v>8</v>
      </c>
      <c r="C103" s="81">
        <v>42702</v>
      </c>
      <c r="D103" s="103">
        <v>893114</v>
      </c>
      <c r="E103" s="81" t="s">
        <v>47</v>
      </c>
      <c r="F103" s="81" t="s">
        <v>44</v>
      </c>
      <c r="G103" s="81">
        <v>8.75</v>
      </c>
      <c r="H103" s="103" t="s">
        <v>45</v>
      </c>
      <c r="I103" s="86">
        <v>11144000</v>
      </c>
      <c r="J103" s="84">
        <v>42607</v>
      </c>
      <c r="K103" s="84">
        <v>42791</v>
      </c>
      <c r="L103" s="84">
        <v>0</v>
      </c>
      <c r="M103" s="84">
        <v>0.48370000000000002</v>
      </c>
      <c r="N103" s="84">
        <v>95</v>
      </c>
      <c r="O103" s="84">
        <v>2.2588300000000001</v>
      </c>
      <c r="P103" s="84">
        <v>106.52</v>
      </c>
      <c r="Q103" s="84">
        <v>108.77883</v>
      </c>
      <c r="R103" s="84">
        <v>102.23542999999999</v>
      </c>
      <c r="S103" s="84">
        <v>0.74185000000000001</v>
      </c>
      <c r="T103" s="84">
        <v>-0.04</v>
      </c>
      <c r="U103" s="84">
        <v>12122312984.783001</v>
      </c>
      <c r="V103" s="84">
        <v>1.5</v>
      </c>
      <c r="W103" s="104">
        <v>0.87</v>
      </c>
      <c r="X103" s="84">
        <v>0.72</v>
      </c>
      <c r="Y103" s="84">
        <v>0.72</v>
      </c>
      <c r="Z103" s="84">
        <v>0.53</v>
      </c>
      <c r="AA103" s="84">
        <v>0.89</v>
      </c>
      <c r="AB103" s="106">
        <f t="shared" si="1"/>
        <v>1.5023063320512188E-2</v>
      </c>
    </row>
    <row r="104" spans="2:28">
      <c r="B104" s="81">
        <v>8</v>
      </c>
      <c r="C104" s="81">
        <v>42702</v>
      </c>
      <c r="D104" s="103" t="s">
        <v>48</v>
      </c>
      <c r="E104" s="81" t="s">
        <v>49</v>
      </c>
      <c r="F104" s="81" t="s">
        <v>44</v>
      </c>
      <c r="G104" s="81">
        <v>1</v>
      </c>
      <c r="H104" s="103" t="s">
        <v>45</v>
      </c>
      <c r="I104" s="86">
        <v>32031136</v>
      </c>
      <c r="J104" s="84">
        <v>42620</v>
      </c>
      <c r="K104" s="84">
        <v>42801</v>
      </c>
      <c r="L104" s="84">
        <v>0</v>
      </c>
      <c r="M104" s="84">
        <v>0.54696</v>
      </c>
      <c r="N104" s="84">
        <v>82</v>
      </c>
      <c r="O104" s="84">
        <v>0.22652</v>
      </c>
      <c r="P104" s="84">
        <v>100.73</v>
      </c>
      <c r="Q104" s="84">
        <v>100.95652</v>
      </c>
      <c r="R104" s="84">
        <v>100.22620999999999</v>
      </c>
      <c r="S104" s="84">
        <v>0.77347999999999995</v>
      </c>
      <c r="T104" s="84">
        <v>0.06</v>
      </c>
      <c r="U104" s="84">
        <v>32337520009.706001</v>
      </c>
      <c r="V104" s="84">
        <v>4.01</v>
      </c>
      <c r="W104" s="104">
        <v>2.3199999999999998</v>
      </c>
      <c r="X104" s="84">
        <v>0.77</v>
      </c>
      <c r="Y104" s="84">
        <v>0.77</v>
      </c>
      <c r="Z104" s="84">
        <v>0.6</v>
      </c>
      <c r="AA104" s="84">
        <v>0.98</v>
      </c>
      <c r="AB104" s="106">
        <f t="shared" si="1"/>
        <v>4.0075570672360387E-2</v>
      </c>
    </row>
    <row r="105" spans="2:28">
      <c r="B105" s="81">
        <v>8</v>
      </c>
      <c r="C105" s="81">
        <v>42702</v>
      </c>
      <c r="D105" s="103" t="s">
        <v>52</v>
      </c>
      <c r="E105" s="81" t="s">
        <v>53</v>
      </c>
      <c r="F105" s="81" t="s">
        <v>44</v>
      </c>
      <c r="G105" s="81">
        <v>5</v>
      </c>
      <c r="H105" s="103" t="s">
        <v>54</v>
      </c>
      <c r="I105" s="86">
        <v>35237108</v>
      </c>
      <c r="J105" s="84">
        <v>42620</v>
      </c>
      <c r="K105" s="84">
        <v>42801</v>
      </c>
      <c r="L105" s="84">
        <v>0</v>
      </c>
      <c r="M105" s="84">
        <v>0.54696</v>
      </c>
      <c r="N105" s="84">
        <v>82</v>
      </c>
      <c r="O105" s="84">
        <v>1.1326000000000001</v>
      </c>
      <c r="P105" s="84">
        <v>106.27</v>
      </c>
      <c r="Q105" s="84">
        <v>107.40260000000001</v>
      </c>
      <c r="R105" s="84">
        <v>101.12495</v>
      </c>
      <c r="S105" s="84">
        <v>1.2734799999999999</v>
      </c>
      <c r="T105" s="84">
        <v>7.0000000000000007E-2</v>
      </c>
      <c r="U105" s="84">
        <v>37845568988.726997</v>
      </c>
      <c r="V105" s="84">
        <v>4.6900000000000004</v>
      </c>
      <c r="W105" s="104">
        <v>2.71</v>
      </c>
      <c r="X105" s="84">
        <v>1.24</v>
      </c>
      <c r="Y105" s="84">
        <v>1.24</v>
      </c>
      <c r="Z105" s="84">
        <v>1.56</v>
      </c>
      <c r="AA105" s="84">
        <v>2.1800000000000002</v>
      </c>
      <c r="AB105" s="106">
        <f t="shared" si="1"/>
        <v>4.6901641628306442E-2</v>
      </c>
    </row>
    <row r="106" spans="2:28">
      <c r="B106" s="81">
        <v>8</v>
      </c>
      <c r="C106" s="81">
        <v>42702</v>
      </c>
      <c r="D106" s="103" t="s">
        <v>55</v>
      </c>
      <c r="E106" s="81" t="s">
        <v>56</v>
      </c>
      <c r="F106" s="81" t="s">
        <v>44</v>
      </c>
      <c r="G106" s="81">
        <v>1.25</v>
      </c>
      <c r="H106" s="103" t="s">
        <v>54</v>
      </c>
      <c r="I106" s="86">
        <v>34843352</v>
      </c>
      <c r="J106" s="84">
        <v>42573</v>
      </c>
      <c r="K106" s="84">
        <v>42757</v>
      </c>
      <c r="L106" s="84">
        <v>0</v>
      </c>
      <c r="M106" s="84">
        <v>0.29891000000000001</v>
      </c>
      <c r="N106" s="84">
        <v>129</v>
      </c>
      <c r="O106" s="84">
        <v>0.43818000000000001</v>
      </c>
      <c r="P106" s="84">
        <v>101.89</v>
      </c>
      <c r="Q106" s="84">
        <v>102.32818</v>
      </c>
      <c r="R106" s="84">
        <v>100.43777</v>
      </c>
      <c r="S106" s="84">
        <v>1.6494599999999999</v>
      </c>
      <c r="T106" s="84">
        <v>0.1</v>
      </c>
      <c r="U106" s="84">
        <v>35654567725.353996</v>
      </c>
      <c r="V106" s="84">
        <v>4.42</v>
      </c>
      <c r="W106" s="104">
        <v>2.56</v>
      </c>
      <c r="X106" s="84">
        <v>1.63</v>
      </c>
      <c r="Y106" s="84">
        <v>1.63</v>
      </c>
      <c r="Z106" s="84">
        <v>2.68</v>
      </c>
      <c r="AA106" s="84">
        <v>3.49</v>
      </c>
      <c r="AB106" s="106">
        <f t="shared" si="1"/>
        <v>4.4186355300004795E-2</v>
      </c>
    </row>
    <row r="107" spans="2:28">
      <c r="B107" s="81">
        <v>8</v>
      </c>
      <c r="C107" s="81">
        <v>42702</v>
      </c>
      <c r="D107" s="103" t="s">
        <v>58</v>
      </c>
      <c r="E107" s="81" t="s">
        <v>59</v>
      </c>
      <c r="F107" s="81" t="s">
        <v>44</v>
      </c>
      <c r="G107" s="81">
        <v>4.5</v>
      </c>
      <c r="H107" s="103" t="s">
        <v>60</v>
      </c>
      <c r="I107" s="86">
        <v>36350428</v>
      </c>
      <c r="J107" s="84">
        <v>42620</v>
      </c>
      <c r="K107" s="84">
        <v>42801</v>
      </c>
      <c r="L107" s="84">
        <v>0</v>
      </c>
      <c r="M107" s="84">
        <v>0.54696</v>
      </c>
      <c r="N107" s="84">
        <v>82</v>
      </c>
      <c r="O107" s="84">
        <v>1.0193399999999999</v>
      </c>
      <c r="P107" s="84">
        <v>109.93</v>
      </c>
      <c r="Q107" s="84">
        <v>110.94934000000001</v>
      </c>
      <c r="R107" s="84">
        <v>101.01314000000001</v>
      </c>
      <c r="S107" s="84">
        <v>2.2734800000000002</v>
      </c>
      <c r="T107" s="84">
        <v>0.12</v>
      </c>
      <c r="U107" s="84">
        <v>40330558868.686996</v>
      </c>
      <c r="V107" s="84">
        <v>5</v>
      </c>
      <c r="W107" s="104">
        <v>2.89</v>
      </c>
      <c r="X107" s="84">
        <v>2.17</v>
      </c>
      <c r="Y107" s="84">
        <v>2.17</v>
      </c>
      <c r="Z107" s="84">
        <v>4.8600000000000003</v>
      </c>
      <c r="AA107" s="84">
        <v>5.94</v>
      </c>
      <c r="AB107" s="106">
        <f t="shared" si="1"/>
        <v>4.9981265159255828E-2</v>
      </c>
    </row>
    <row r="108" spans="2:28">
      <c r="B108" s="81">
        <v>8</v>
      </c>
      <c r="C108" s="81">
        <v>42702</v>
      </c>
      <c r="D108" s="103" t="s">
        <v>61</v>
      </c>
      <c r="E108" s="81" t="s">
        <v>62</v>
      </c>
      <c r="F108" s="81" t="s">
        <v>44</v>
      </c>
      <c r="G108" s="81">
        <v>1.75</v>
      </c>
      <c r="H108" s="103" t="s">
        <v>60</v>
      </c>
      <c r="I108" s="86">
        <v>30538427</v>
      </c>
      <c r="J108" s="84">
        <v>42573</v>
      </c>
      <c r="K108" s="84">
        <v>42757</v>
      </c>
      <c r="L108" s="84">
        <v>0</v>
      </c>
      <c r="M108" s="84">
        <v>0.29891000000000001</v>
      </c>
      <c r="N108" s="84">
        <v>129</v>
      </c>
      <c r="O108" s="84">
        <v>0.61345000000000005</v>
      </c>
      <c r="P108" s="84">
        <v>104.05</v>
      </c>
      <c r="Q108" s="84">
        <v>104.66345</v>
      </c>
      <c r="R108" s="84">
        <v>100.61265</v>
      </c>
      <c r="S108" s="84">
        <v>2.6494599999999999</v>
      </c>
      <c r="T108" s="84">
        <v>0.22</v>
      </c>
      <c r="U108" s="84">
        <v>31962571605.870998</v>
      </c>
      <c r="V108" s="84">
        <v>3.96</v>
      </c>
      <c r="W108" s="104">
        <v>2.29</v>
      </c>
      <c r="X108" s="84">
        <v>2.59</v>
      </c>
      <c r="Y108" s="84">
        <v>2.58</v>
      </c>
      <c r="Z108" s="84">
        <v>6.8</v>
      </c>
      <c r="AA108" s="84">
        <v>8.08</v>
      </c>
      <c r="AB108" s="106">
        <f t="shared" si="1"/>
        <v>3.9610900801205509E-2</v>
      </c>
    </row>
    <row r="109" spans="2:28">
      <c r="B109" s="81">
        <v>8</v>
      </c>
      <c r="C109" s="81">
        <v>42702</v>
      </c>
      <c r="D109" s="103" t="s">
        <v>64</v>
      </c>
      <c r="E109" s="81" t="s">
        <v>65</v>
      </c>
      <c r="F109" s="81" t="s">
        <v>44</v>
      </c>
      <c r="G109" s="81">
        <v>3.75</v>
      </c>
      <c r="H109" s="103" t="s">
        <v>60</v>
      </c>
      <c r="I109" s="86">
        <v>28739769</v>
      </c>
      <c r="J109" s="84">
        <v>42620</v>
      </c>
      <c r="K109" s="84">
        <v>42801</v>
      </c>
      <c r="L109" s="84">
        <v>0</v>
      </c>
      <c r="M109" s="84">
        <v>0.54696</v>
      </c>
      <c r="N109" s="84">
        <v>82</v>
      </c>
      <c r="O109" s="84">
        <v>0.84945000000000004</v>
      </c>
      <c r="P109" s="84">
        <v>109.81</v>
      </c>
      <c r="Q109" s="84">
        <v>110.65945000000001</v>
      </c>
      <c r="R109" s="84">
        <v>100.84513</v>
      </c>
      <c r="S109" s="84">
        <v>2.7734800000000002</v>
      </c>
      <c r="T109" s="84">
        <v>0.2</v>
      </c>
      <c r="U109" s="84">
        <v>31803269592.146</v>
      </c>
      <c r="V109" s="84">
        <v>3.94</v>
      </c>
      <c r="W109" s="104">
        <v>2.2799999999999998</v>
      </c>
      <c r="X109" s="84">
        <v>2.65</v>
      </c>
      <c r="Y109" s="84">
        <v>2.64</v>
      </c>
      <c r="Z109" s="84">
        <v>7.22</v>
      </c>
      <c r="AA109" s="84">
        <v>8.5299999999999994</v>
      </c>
      <c r="AB109" s="106">
        <f t="shared" si="1"/>
        <v>3.9413479381524306E-2</v>
      </c>
    </row>
    <row r="110" spans="2:28">
      <c r="B110" s="81">
        <v>8</v>
      </c>
      <c r="C110" s="81">
        <v>42702</v>
      </c>
      <c r="D110" s="103" t="s">
        <v>67</v>
      </c>
      <c r="E110" s="81" t="s">
        <v>68</v>
      </c>
      <c r="F110" s="81" t="s">
        <v>44</v>
      </c>
      <c r="G110" s="81">
        <v>4.75</v>
      </c>
      <c r="H110" s="103" t="s">
        <v>69</v>
      </c>
      <c r="I110" s="86">
        <v>33308503</v>
      </c>
      <c r="J110" s="84">
        <v>42620</v>
      </c>
      <c r="K110" s="84">
        <v>42801</v>
      </c>
      <c r="L110" s="84">
        <v>0</v>
      </c>
      <c r="M110" s="84">
        <v>0.54696</v>
      </c>
      <c r="N110" s="84">
        <v>82</v>
      </c>
      <c r="O110" s="84">
        <v>1.0759700000000001</v>
      </c>
      <c r="P110" s="84">
        <v>114.43</v>
      </c>
      <c r="Q110" s="84">
        <v>115.50597</v>
      </c>
      <c r="R110" s="84">
        <v>101.06905999999999</v>
      </c>
      <c r="S110" s="84">
        <v>3.2734800000000002</v>
      </c>
      <c r="T110" s="84">
        <v>0.32</v>
      </c>
      <c r="U110" s="84">
        <v>38473308433.686996</v>
      </c>
      <c r="V110" s="84">
        <v>4.7699999999999996</v>
      </c>
      <c r="W110" s="104">
        <v>2.76</v>
      </c>
      <c r="X110" s="84">
        <v>3.06</v>
      </c>
      <c r="Y110" s="84">
        <v>3.05</v>
      </c>
      <c r="Z110" s="84">
        <v>9.77</v>
      </c>
      <c r="AA110" s="84">
        <v>11.27</v>
      </c>
      <c r="AB110" s="106">
        <f t="shared" si="1"/>
        <v>4.7679592951808424E-2</v>
      </c>
    </row>
    <row r="111" spans="2:28">
      <c r="B111" s="81">
        <v>8</v>
      </c>
      <c r="C111" s="81">
        <v>42702</v>
      </c>
      <c r="D111" s="103" t="s">
        <v>70</v>
      </c>
      <c r="E111" s="81" t="s">
        <v>71</v>
      </c>
      <c r="F111" s="81" t="s">
        <v>44</v>
      </c>
      <c r="G111" s="81">
        <v>2</v>
      </c>
      <c r="H111" s="103" t="s">
        <v>69</v>
      </c>
      <c r="I111" s="86">
        <v>32153791</v>
      </c>
      <c r="J111" s="84">
        <v>42573</v>
      </c>
      <c r="K111" s="84">
        <v>42757</v>
      </c>
      <c r="L111" s="84">
        <v>0</v>
      </c>
      <c r="M111" s="84">
        <v>0.29891000000000001</v>
      </c>
      <c r="N111" s="84">
        <v>129</v>
      </c>
      <c r="O111" s="84">
        <v>0.70108999999999999</v>
      </c>
      <c r="P111" s="84">
        <v>105.53</v>
      </c>
      <c r="Q111" s="84">
        <v>106.23108999999999</v>
      </c>
      <c r="R111" s="84">
        <v>100.70004</v>
      </c>
      <c r="S111" s="84">
        <v>3.6494599999999999</v>
      </c>
      <c r="T111" s="84">
        <v>0.47</v>
      </c>
      <c r="U111" s="84">
        <v>34157321677.028</v>
      </c>
      <c r="V111" s="84">
        <v>4.2300000000000004</v>
      </c>
      <c r="W111" s="104">
        <v>2.4500000000000002</v>
      </c>
      <c r="X111" s="84">
        <v>3.52</v>
      </c>
      <c r="Y111" s="84">
        <v>3.51</v>
      </c>
      <c r="Z111" s="84">
        <v>12.69</v>
      </c>
      <c r="AA111" s="84">
        <v>14.38</v>
      </c>
      <c r="AB111" s="106">
        <f t="shared" si="1"/>
        <v>4.2330832990143341E-2</v>
      </c>
    </row>
    <row r="112" spans="2:28">
      <c r="B112" s="81">
        <v>8</v>
      </c>
      <c r="C112" s="81">
        <v>42702</v>
      </c>
      <c r="D112" s="103" t="s">
        <v>73</v>
      </c>
      <c r="E112" s="81" t="s">
        <v>74</v>
      </c>
      <c r="F112" s="81" t="s">
        <v>44</v>
      </c>
      <c r="G112" s="81">
        <v>3.75</v>
      </c>
      <c r="H112" s="103" t="s">
        <v>69</v>
      </c>
      <c r="I112" s="86">
        <v>24582138</v>
      </c>
      <c r="J112" s="84">
        <v>42620</v>
      </c>
      <c r="K112" s="84">
        <v>42801</v>
      </c>
      <c r="L112" s="84">
        <v>0</v>
      </c>
      <c r="M112" s="84">
        <v>0.54696</v>
      </c>
      <c r="N112" s="84">
        <v>82</v>
      </c>
      <c r="O112" s="84">
        <v>0.84945000000000004</v>
      </c>
      <c r="P112" s="84">
        <v>112.43</v>
      </c>
      <c r="Q112" s="84">
        <v>113.27945</v>
      </c>
      <c r="R112" s="84">
        <v>100.84513</v>
      </c>
      <c r="S112" s="84">
        <v>3.7734800000000002</v>
      </c>
      <c r="T112" s="84">
        <v>0.43</v>
      </c>
      <c r="U112" s="84">
        <v>27846510113.483002</v>
      </c>
      <c r="V112" s="84">
        <v>3.45</v>
      </c>
      <c r="W112" s="104">
        <v>2</v>
      </c>
      <c r="X112" s="84">
        <v>3.54</v>
      </c>
      <c r="Y112" s="84">
        <v>3.54</v>
      </c>
      <c r="Z112" s="84">
        <v>13.08</v>
      </c>
      <c r="AA112" s="84">
        <v>14.79</v>
      </c>
      <c r="AB112" s="106">
        <f t="shared" si="1"/>
        <v>3.4509906254299436E-2</v>
      </c>
    </row>
    <row r="113" spans="2:28">
      <c r="B113" s="81">
        <v>8</v>
      </c>
      <c r="C113" s="81">
        <v>42702</v>
      </c>
      <c r="D113" s="103" t="s">
        <v>75</v>
      </c>
      <c r="E113" s="81" t="s">
        <v>76</v>
      </c>
      <c r="F113" s="81" t="s">
        <v>44</v>
      </c>
      <c r="G113" s="81">
        <v>1.5</v>
      </c>
      <c r="H113" s="103" t="s">
        <v>77</v>
      </c>
      <c r="I113" s="86">
        <v>32456055</v>
      </c>
      <c r="J113" s="84">
        <v>42573</v>
      </c>
      <c r="K113" s="84">
        <v>42757</v>
      </c>
      <c r="L113" s="84">
        <v>0</v>
      </c>
      <c r="M113" s="84">
        <v>0.29891000000000001</v>
      </c>
      <c r="N113" s="84">
        <v>129</v>
      </c>
      <c r="O113" s="84">
        <v>0.52581999999999995</v>
      </c>
      <c r="P113" s="84">
        <v>103.71</v>
      </c>
      <c r="Q113" s="84">
        <v>104.23582</v>
      </c>
      <c r="R113" s="84">
        <v>100.52522999999999</v>
      </c>
      <c r="S113" s="84">
        <v>4.1494600000000004</v>
      </c>
      <c r="T113" s="84">
        <v>0.59</v>
      </c>
      <c r="U113" s="84">
        <v>33830833516.654999</v>
      </c>
      <c r="V113" s="84">
        <v>4.1900000000000004</v>
      </c>
      <c r="W113" s="104">
        <v>2.4300000000000002</v>
      </c>
      <c r="X113" s="84">
        <v>4.0199999999999996</v>
      </c>
      <c r="Y113" s="84">
        <v>4.01</v>
      </c>
      <c r="Z113" s="84">
        <v>16.52</v>
      </c>
      <c r="AA113" s="84">
        <v>18.420000000000002</v>
      </c>
      <c r="AB113" s="106">
        <f t="shared" si="1"/>
        <v>4.1926219422349954E-2</v>
      </c>
    </row>
    <row r="114" spans="2:28">
      <c r="B114" s="81">
        <v>8</v>
      </c>
      <c r="C114" s="81">
        <v>42702</v>
      </c>
      <c r="D114" s="103">
        <v>999799</v>
      </c>
      <c r="E114" s="81" t="s">
        <v>79</v>
      </c>
      <c r="F114" s="81" t="s">
        <v>44</v>
      </c>
      <c r="G114" s="81">
        <v>8</v>
      </c>
      <c r="H114" s="103" t="s">
        <v>77</v>
      </c>
      <c r="I114" s="86">
        <v>24072000</v>
      </c>
      <c r="J114" s="84">
        <v>42528</v>
      </c>
      <c r="K114" s="84">
        <v>42711</v>
      </c>
      <c r="L114" s="84">
        <v>0</v>
      </c>
      <c r="M114" s="84">
        <v>4.9180000000000001E-2</v>
      </c>
      <c r="N114" s="84">
        <v>174</v>
      </c>
      <c r="O114" s="84">
        <v>3.80328</v>
      </c>
      <c r="P114" s="84">
        <v>133.25</v>
      </c>
      <c r="Q114" s="84">
        <v>137.05328</v>
      </c>
      <c r="R114" s="84">
        <v>103.79958999999999</v>
      </c>
      <c r="S114" s="84">
        <v>4.5245899999999999</v>
      </c>
      <c r="T114" s="84">
        <v>0.55000000000000004</v>
      </c>
      <c r="U114" s="84">
        <v>32991465245.902</v>
      </c>
      <c r="V114" s="84">
        <v>4.09</v>
      </c>
      <c r="W114" s="104">
        <v>2.37</v>
      </c>
      <c r="X114" s="84">
        <v>3.87</v>
      </c>
      <c r="Y114" s="84">
        <v>3.86</v>
      </c>
      <c r="Z114" s="84">
        <v>16.64</v>
      </c>
      <c r="AA114" s="84">
        <v>18.48</v>
      </c>
      <c r="AB114" s="106">
        <f t="shared" si="1"/>
        <v>4.088599857533997E-2</v>
      </c>
    </row>
    <row r="115" spans="2:28">
      <c r="B115" s="81">
        <v>8</v>
      </c>
      <c r="C115" s="81">
        <v>42702</v>
      </c>
      <c r="D115" s="103" t="s">
        <v>80</v>
      </c>
      <c r="E115" s="81" t="s">
        <v>81</v>
      </c>
      <c r="F115" s="81" t="s">
        <v>44</v>
      </c>
      <c r="G115" s="81">
        <v>3.75</v>
      </c>
      <c r="H115" s="103" t="s">
        <v>77</v>
      </c>
      <c r="I115" s="86">
        <v>28384784</v>
      </c>
      <c r="J115" s="84">
        <v>42620</v>
      </c>
      <c r="K115" s="84">
        <v>42801</v>
      </c>
      <c r="L115" s="84">
        <v>0</v>
      </c>
      <c r="M115" s="84">
        <v>0.54696</v>
      </c>
      <c r="N115" s="84">
        <v>82</v>
      </c>
      <c r="O115" s="84">
        <v>0.84945000000000004</v>
      </c>
      <c r="P115" s="84">
        <v>114.67</v>
      </c>
      <c r="Q115" s="84">
        <v>115.51945000000001</v>
      </c>
      <c r="R115" s="84">
        <v>100.84513</v>
      </c>
      <c r="S115" s="84">
        <v>4.7734800000000002</v>
      </c>
      <c r="T115" s="84">
        <v>0.63</v>
      </c>
      <c r="U115" s="84">
        <v>32789945654.789001</v>
      </c>
      <c r="V115" s="84">
        <v>4.0599999999999996</v>
      </c>
      <c r="W115" s="104">
        <v>2.35</v>
      </c>
      <c r="X115" s="84">
        <v>4.41</v>
      </c>
      <c r="Y115" s="84">
        <v>4.4000000000000004</v>
      </c>
      <c r="Z115" s="84">
        <v>20.48</v>
      </c>
      <c r="AA115" s="84">
        <v>22.55</v>
      </c>
      <c r="AB115" s="106">
        <f t="shared" si="1"/>
        <v>4.0636257326997792E-2</v>
      </c>
    </row>
    <row r="116" spans="2:28">
      <c r="B116" s="81">
        <v>8</v>
      </c>
      <c r="C116" s="81">
        <v>42702</v>
      </c>
      <c r="D116" s="103" t="s">
        <v>83</v>
      </c>
      <c r="E116" s="81" t="s">
        <v>84</v>
      </c>
      <c r="F116" s="81" t="s">
        <v>44</v>
      </c>
      <c r="G116" s="81">
        <v>4</v>
      </c>
      <c r="H116" s="103" t="s">
        <v>85</v>
      </c>
      <c r="I116" s="86">
        <v>37947588</v>
      </c>
      <c r="J116" s="84">
        <v>42620</v>
      </c>
      <c r="K116" s="84">
        <v>42801</v>
      </c>
      <c r="L116" s="84">
        <v>0</v>
      </c>
      <c r="M116" s="84">
        <v>0.54696</v>
      </c>
      <c r="N116" s="84">
        <v>82</v>
      </c>
      <c r="O116" s="84">
        <v>0.90608</v>
      </c>
      <c r="P116" s="84">
        <v>117.19</v>
      </c>
      <c r="Q116" s="84">
        <v>118.09608</v>
      </c>
      <c r="R116" s="84">
        <v>100.90116999999999</v>
      </c>
      <c r="S116" s="84">
        <v>5.2734800000000002</v>
      </c>
      <c r="T116" s="84">
        <v>0.68</v>
      </c>
      <c r="U116" s="84">
        <v>44814612876.206001</v>
      </c>
      <c r="V116" s="84">
        <v>5.55</v>
      </c>
      <c r="W116" s="104">
        <v>3.21</v>
      </c>
      <c r="X116" s="84">
        <v>4.8099999999999996</v>
      </c>
      <c r="Y116" s="84">
        <v>4.8</v>
      </c>
      <c r="Z116" s="84">
        <v>24.57</v>
      </c>
      <c r="AA116" s="84">
        <v>26.8</v>
      </c>
      <c r="AB116" s="106">
        <f t="shared" si="1"/>
        <v>5.5538309212821844E-2</v>
      </c>
    </row>
    <row r="117" spans="2:28">
      <c r="B117" s="81">
        <v>8</v>
      </c>
      <c r="C117" s="81">
        <v>42702</v>
      </c>
      <c r="D117" s="103" t="s">
        <v>87</v>
      </c>
      <c r="E117" s="81" t="s">
        <v>88</v>
      </c>
      <c r="F117" s="81" t="s">
        <v>44</v>
      </c>
      <c r="G117" s="81">
        <v>0.5</v>
      </c>
      <c r="H117" s="103" t="s">
        <v>85</v>
      </c>
      <c r="I117" s="86">
        <v>11220561</v>
      </c>
      <c r="J117" s="84">
        <v>42585</v>
      </c>
      <c r="K117" s="84">
        <v>42757</v>
      </c>
      <c r="L117" s="84">
        <v>0</v>
      </c>
      <c r="M117" s="84">
        <v>0.29891000000000001</v>
      </c>
      <c r="N117" s="84">
        <v>117</v>
      </c>
      <c r="O117" s="84">
        <v>0.15897</v>
      </c>
      <c r="P117" s="84">
        <v>98.08</v>
      </c>
      <c r="Q117" s="84">
        <v>98.238969999999995</v>
      </c>
      <c r="R117" s="84">
        <v>100.15891000000001</v>
      </c>
      <c r="S117" s="84">
        <v>5.6494600000000004</v>
      </c>
      <c r="T117" s="84">
        <v>0.85</v>
      </c>
      <c r="U117" s="84">
        <v>11022963261.910999</v>
      </c>
      <c r="V117" s="84">
        <v>1.37</v>
      </c>
      <c r="W117" s="104">
        <v>0.79</v>
      </c>
      <c r="X117" s="84">
        <v>5.57</v>
      </c>
      <c r="Y117" s="84">
        <v>5.54</v>
      </c>
      <c r="Z117" s="84">
        <v>31.31</v>
      </c>
      <c r="AA117" s="84">
        <v>33.799999999999997</v>
      </c>
      <c r="AB117" s="106">
        <f t="shared" si="1"/>
        <v>1.3660650015491485E-2</v>
      </c>
    </row>
    <row r="118" spans="2:28">
      <c r="B118" s="81">
        <v>8</v>
      </c>
      <c r="C118" s="81">
        <v>42702</v>
      </c>
      <c r="D118" s="103" t="s">
        <v>89</v>
      </c>
      <c r="E118" s="81" t="s">
        <v>90</v>
      </c>
      <c r="F118" s="81" t="s">
        <v>44</v>
      </c>
      <c r="G118" s="81">
        <v>1.75</v>
      </c>
      <c r="H118" s="103" t="s">
        <v>85</v>
      </c>
      <c r="I118" s="86">
        <v>29050714</v>
      </c>
      <c r="J118" s="84">
        <v>42620</v>
      </c>
      <c r="K118" s="84">
        <v>42801</v>
      </c>
      <c r="L118" s="84">
        <v>0</v>
      </c>
      <c r="M118" s="84">
        <v>0.54696</v>
      </c>
      <c r="N118" s="84">
        <v>82</v>
      </c>
      <c r="O118" s="84">
        <v>0.39640999999999998</v>
      </c>
      <c r="P118" s="84">
        <v>105.27</v>
      </c>
      <c r="Q118" s="84">
        <v>105.66641</v>
      </c>
      <c r="R118" s="84">
        <v>100.39546</v>
      </c>
      <c r="S118" s="84">
        <v>5.7734800000000002</v>
      </c>
      <c r="T118" s="84">
        <v>0.81</v>
      </c>
      <c r="U118" s="84">
        <v>30696846226.115002</v>
      </c>
      <c r="V118" s="84">
        <v>3.8</v>
      </c>
      <c r="W118" s="104">
        <v>2.2000000000000002</v>
      </c>
      <c r="X118" s="84">
        <v>5.5</v>
      </c>
      <c r="Y118" s="84">
        <v>5.48</v>
      </c>
      <c r="Z118" s="84">
        <v>31.26</v>
      </c>
      <c r="AA118" s="84">
        <v>33.74</v>
      </c>
      <c r="AB118" s="106">
        <f t="shared" si="1"/>
        <v>3.80422997800701E-2</v>
      </c>
    </row>
    <row r="119" spans="2:28">
      <c r="B119" s="81">
        <v>8</v>
      </c>
      <c r="C119" s="81">
        <v>42702</v>
      </c>
      <c r="D119" s="103" t="s">
        <v>92</v>
      </c>
      <c r="E119" s="81" t="s">
        <v>93</v>
      </c>
      <c r="F119" s="81" t="s">
        <v>44</v>
      </c>
      <c r="G119" s="81">
        <v>2.25</v>
      </c>
      <c r="H119" s="103" t="s">
        <v>94</v>
      </c>
      <c r="I119" s="86">
        <v>27477141</v>
      </c>
      <c r="J119" s="84">
        <v>42620</v>
      </c>
      <c r="K119" s="84">
        <v>42801</v>
      </c>
      <c r="L119" s="84">
        <v>0</v>
      </c>
      <c r="M119" s="84">
        <v>0.54696</v>
      </c>
      <c r="N119" s="84">
        <v>82</v>
      </c>
      <c r="O119" s="84">
        <v>0.50966999999999996</v>
      </c>
      <c r="P119" s="84">
        <v>108.42</v>
      </c>
      <c r="Q119" s="84">
        <v>108.92967</v>
      </c>
      <c r="R119" s="84">
        <v>100.50811</v>
      </c>
      <c r="S119" s="84">
        <v>6.7734800000000002</v>
      </c>
      <c r="T119" s="84">
        <v>0.96</v>
      </c>
      <c r="U119" s="84">
        <v>29930758606.855</v>
      </c>
      <c r="V119" s="84">
        <v>3.71</v>
      </c>
      <c r="W119" s="104">
        <v>2.15</v>
      </c>
      <c r="X119" s="84">
        <v>6.31</v>
      </c>
      <c r="Y119" s="84">
        <v>6.28</v>
      </c>
      <c r="Z119" s="84">
        <v>41.73</v>
      </c>
      <c r="AA119" s="84">
        <v>44.46</v>
      </c>
      <c r="AB119" s="106">
        <f t="shared" si="1"/>
        <v>3.7092894924111462E-2</v>
      </c>
    </row>
    <row r="120" spans="2:28">
      <c r="B120" s="81">
        <v>8</v>
      </c>
      <c r="C120" s="81">
        <v>42702</v>
      </c>
      <c r="D120" s="103" t="s">
        <v>95</v>
      </c>
      <c r="E120" s="81" t="s">
        <v>96</v>
      </c>
      <c r="F120" s="81" t="s">
        <v>44</v>
      </c>
      <c r="G120" s="81">
        <v>2.75</v>
      </c>
      <c r="H120" s="103" t="s">
        <v>97</v>
      </c>
      <c r="I120" s="86">
        <v>26915016</v>
      </c>
      <c r="J120" s="84">
        <v>42620</v>
      </c>
      <c r="K120" s="84">
        <v>42801</v>
      </c>
      <c r="L120" s="84">
        <v>0</v>
      </c>
      <c r="M120" s="84">
        <v>0.54696</v>
      </c>
      <c r="N120" s="84">
        <v>82</v>
      </c>
      <c r="O120" s="84">
        <v>0.62292999999999998</v>
      </c>
      <c r="P120" s="84">
        <v>112.01</v>
      </c>
      <c r="Q120" s="84">
        <v>112.63293</v>
      </c>
      <c r="R120" s="84">
        <v>100.6206</v>
      </c>
      <c r="S120" s="84">
        <v>7.7734800000000002</v>
      </c>
      <c r="T120" s="84">
        <v>1.1299999999999999</v>
      </c>
      <c r="U120" s="84">
        <v>30315170640.053001</v>
      </c>
      <c r="V120" s="84">
        <v>3.76</v>
      </c>
      <c r="W120" s="104">
        <v>2.17</v>
      </c>
      <c r="X120" s="84">
        <v>7.06</v>
      </c>
      <c r="Y120" s="84">
        <v>7.02</v>
      </c>
      <c r="Z120" s="84">
        <v>53.07</v>
      </c>
      <c r="AA120" s="84">
        <v>55.96</v>
      </c>
      <c r="AB120" s="106">
        <f t="shared" si="1"/>
        <v>3.7569292978109056E-2</v>
      </c>
    </row>
    <row r="121" spans="2:28">
      <c r="B121" s="81">
        <v>8</v>
      </c>
      <c r="C121" s="81">
        <v>42702</v>
      </c>
      <c r="D121" s="103">
        <v>3088069</v>
      </c>
      <c r="E121" s="81" t="s">
        <v>99</v>
      </c>
      <c r="F121" s="81" t="s">
        <v>44</v>
      </c>
      <c r="G121" s="81">
        <v>5</v>
      </c>
      <c r="H121" s="103" t="s">
        <v>100</v>
      </c>
      <c r="I121" s="86">
        <v>35076458</v>
      </c>
      <c r="J121" s="84">
        <v>42620</v>
      </c>
      <c r="K121" s="84">
        <v>42801</v>
      </c>
      <c r="L121" s="84">
        <v>0</v>
      </c>
      <c r="M121" s="84">
        <v>0.54696</v>
      </c>
      <c r="N121" s="84">
        <v>82</v>
      </c>
      <c r="O121" s="84">
        <v>1.1326000000000001</v>
      </c>
      <c r="P121" s="84">
        <v>129.77000000000001</v>
      </c>
      <c r="Q121" s="84">
        <v>130.90260000000001</v>
      </c>
      <c r="R121" s="84">
        <v>101.12495</v>
      </c>
      <c r="S121" s="84">
        <v>8.2734799999999993</v>
      </c>
      <c r="T121" s="84">
        <v>1.21</v>
      </c>
      <c r="U121" s="84">
        <v>45915994347.153</v>
      </c>
      <c r="V121" s="84">
        <v>5.69</v>
      </c>
      <c r="W121" s="104">
        <v>3.29</v>
      </c>
      <c r="X121" s="84">
        <v>7.02</v>
      </c>
      <c r="Y121" s="84">
        <v>6.97</v>
      </c>
      <c r="Z121" s="84">
        <v>54.63</v>
      </c>
      <c r="AA121" s="84">
        <v>57.44</v>
      </c>
      <c r="AB121" s="106">
        <f t="shared" si="1"/>
        <v>5.6903240443259943E-2</v>
      </c>
    </row>
    <row r="122" spans="2:28">
      <c r="B122" s="81">
        <v>8</v>
      </c>
      <c r="C122" s="81">
        <v>42702</v>
      </c>
      <c r="D122" s="103" t="s">
        <v>102</v>
      </c>
      <c r="E122" s="81" t="s">
        <v>103</v>
      </c>
      <c r="F122" s="81" t="s">
        <v>44</v>
      </c>
      <c r="G122" s="81">
        <v>2</v>
      </c>
      <c r="H122" s="103" t="s">
        <v>100</v>
      </c>
      <c r="I122" s="86">
        <v>25443304</v>
      </c>
      <c r="J122" s="84">
        <v>42620</v>
      </c>
      <c r="K122" s="84">
        <v>42801</v>
      </c>
      <c r="L122" s="84">
        <v>0</v>
      </c>
      <c r="M122" s="84">
        <v>0.54696</v>
      </c>
      <c r="N122" s="84">
        <v>82</v>
      </c>
      <c r="O122" s="84">
        <v>0.45304</v>
      </c>
      <c r="P122" s="84">
        <v>105.98</v>
      </c>
      <c r="Q122" s="84">
        <v>106.43304000000001</v>
      </c>
      <c r="R122" s="84">
        <v>100.45180999999999</v>
      </c>
      <c r="S122" s="84">
        <v>8.7734799999999993</v>
      </c>
      <c r="T122" s="84">
        <v>1.28</v>
      </c>
      <c r="U122" s="84">
        <v>27080081586.271999</v>
      </c>
      <c r="V122" s="84">
        <v>3.36</v>
      </c>
      <c r="W122" s="104">
        <v>1.94</v>
      </c>
      <c r="X122" s="84">
        <v>8.08</v>
      </c>
      <c r="Y122" s="84">
        <v>8.0299999999999994</v>
      </c>
      <c r="Z122" s="84">
        <v>68.900000000000006</v>
      </c>
      <c r="AA122" s="84">
        <v>72.02</v>
      </c>
      <c r="AB122" s="106">
        <f t="shared" si="1"/>
        <v>3.356007891446823E-2</v>
      </c>
    </row>
    <row r="123" spans="2:28">
      <c r="B123" s="81">
        <v>8</v>
      </c>
      <c r="C123" s="81">
        <v>42702</v>
      </c>
      <c r="D123" s="103" t="s">
        <v>104</v>
      </c>
      <c r="E123" s="81" t="s">
        <v>105</v>
      </c>
      <c r="F123" s="81" t="s">
        <v>44</v>
      </c>
      <c r="G123" s="81">
        <v>1.5</v>
      </c>
      <c r="H123" s="103" t="s">
        <v>106</v>
      </c>
      <c r="I123" s="86">
        <v>19453285</v>
      </c>
      <c r="J123" s="84">
        <v>42573</v>
      </c>
      <c r="K123" s="84">
        <v>42757</v>
      </c>
      <c r="L123" s="84">
        <v>0</v>
      </c>
      <c r="M123" s="84">
        <v>0.29891000000000001</v>
      </c>
      <c r="N123" s="84">
        <v>129</v>
      </c>
      <c r="O123" s="84">
        <v>0.52581999999999995</v>
      </c>
      <c r="P123" s="84">
        <v>100.81</v>
      </c>
      <c r="Q123" s="84">
        <v>101.33582</v>
      </c>
      <c r="R123" s="84">
        <v>100.52522999999999</v>
      </c>
      <c r="S123" s="84">
        <v>9.6494599999999995</v>
      </c>
      <c r="T123" s="84">
        <v>1.41</v>
      </c>
      <c r="U123" s="84">
        <v>19713144941.313</v>
      </c>
      <c r="V123" s="84">
        <v>2.44</v>
      </c>
      <c r="W123" s="104">
        <v>1.41</v>
      </c>
      <c r="X123" s="84">
        <v>8.98</v>
      </c>
      <c r="Y123" s="84">
        <v>8.91</v>
      </c>
      <c r="Z123" s="84">
        <v>84.55</v>
      </c>
      <c r="AA123" s="84">
        <v>87.79</v>
      </c>
      <c r="AB123" s="106">
        <f t="shared" si="1"/>
        <v>2.4430306746867175E-2</v>
      </c>
    </row>
    <row r="124" spans="2:28">
      <c r="B124" s="81">
        <v>8</v>
      </c>
      <c r="C124" s="81">
        <v>42702</v>
      </c>
      <c r="D124" s="103" t="s">
        <v>108</v>
      </c>
      <c r="E124" s="81" t="s">
        <v>109</v>
      </c>
      <c r="F124" s="81" t="s">
        <v>44</v>
      </c>
      <c r="G124" s="81">
        <v>4.25</v>
      </c>
      <c r="H124" s="103" t="s">
        <v>110</v>
      </c>
      <c r="I124" s="86">
        <v>31004407</v>
      </c>
      <c r="J124" s="84">
        <v>42528</v>
      </c>
      <c r="K124" s="84">
        <v>42711</v>
      </c>
      <c r="L124" s="84">
        <v>0</v>
      </c>
      <c r="M124" s="84">
        <v>4.9180000000000001E-2</v>
      </c>
      <c r="N124" s="84">
        <v>174</v>
      </c>
      <c r="O124" s="84">
        <v>2.0204900000000001</v>
      </c>
      <c r="P124" s="84">
        <v>127.53</v>
      </c>
      <c r="Q124" s="84">
        <v>129.55049</v>
      </c>
      <c r="R124" s="84">
        <v>102.01944</v>
      </c>
      <c r="S124" s="84">
        <v>11.02459</v>
      </c>
      <c r="T124" s="84">
        <v>1.53</v>
      </c>
      <c r="U124" s="84">
        <v>40166361749.190002</v>
      </c>
      <c r="V124" s="84">
        <v>4.9800000000000004</v>
      </c>
      <c r="W124" s="104">
        <v>2.88</v>
      </c>
      <c r="X124" s="84">
        <v>9.06</v>
      </c>
      <c r="Y124" s="84">
        <v>8.99</v>
      </c>
      <c r="Z124" s="84">
        <v>93.11</v>
      </c>
      <c r="AA124" s="84">
        <v>96.17</v>
      </c>
      <c r="AB124" s="106">
        <f t="shared" si="1"/>
        <v>4.9777777283109954E-2</v>
      </c>
    </row>
    <row r="125" spans="2:28">
      <c r="B125" s="81">
        <v>8</v>
      </c>
      <c r="C125" s="81">
        <v>42702</v>
      </c>
      <c r="D125" s="103">
        <v>240419</v>
      </c>
      <c r="E125" s="81" t="s">
        <v>111</v>
      </c>
      <c r="F125" s="81" t="s">
        <v>44</v>
      </c>
      <c r="G125" s="81">
        <v>6</v>
      </c>
      <c r="H125" s="103">
        <v>2028</v>
      </c>
      <c r="I125" s="86">
        <v>19027662</v>
      </c>
      <c r="J125" s="84">
        <v>42528</v>
      </c>
      <c r="K125" s="84">
        <v>42711</v>
      </c>
      <c r="L125" s="84">
        <v>0</v>
      </c>
      <c r="M125" s="84">
        <v>4.9180000000000001E-2</v>
      </c>
      <c r="N125" s="84">
        <v>174</v>
      </c>
      <c r="O125" s="84">
        <v>2.8524600000000002</v>
      </c>
      <c r="P125" s="84">
        <v>148.71</v>
      </c>
      <c r="Q125" s="84">
        <v>151.56245999999999</v>
      </c>
      <c r="R125" s="84">
        <v>102.85038</v>
      </c>
      <c r="S125" s="84">
        <v>12.02459</v>
      </c>
      <c r="T125" s="84">
        <v>1.55</v>
      </c>
      <c r="U125" s="84">
        <v>28838792420.528</v>
      </c>
      <c r="V125" s="84">
        <v>3.57</v>
      </c>
      <c r="W125" s="104">
        <v>2.0699999999999998</v>
      </c>
      <c r="X125" s="84">
        <v>9.2200000000000006</v>
      </c>
      <c r="Y125" s="84">
        <v>9.15</v>
      </c>
      <c r="Z125" s="84">
        <v>100.46</v>
      </c>
      <c r="AA125" s="84">
        <v>103.47</v>
      </c>
      <c r="AB125" s="106">
        <f t="shared" si="1"/>
        <v>3.5739631963351302E-2</v>
      </c>
    </row>
    <row r="126" spans="2:28">
      <c r="B126" s="81">
        <v>8</v>
      </c>
      <c r="C126" s="81">
        <v>42702</v>
      </c>
      <c r="D126" s="103" t="s">
        <v>112</v>
      </c>
      <c r="E126" s="81" t="s">
        <v>113</v>
      </c>
      <c r="F126" s="81" t="s">
        <v>44</v>
      </c>
      <c r="G126" s="81">
        <v>4.75</v>
      </c>
      <c r="H126" s="103" t="s">
        <v>114</v>
      </c>
      <c r="I126" s="86">
        <v>33640504</v>
      </c>
      <c r="J126" s="84">
        <v>42528</v>
      </c>
      <c r="K126" s="84">
        <v>42711</v>
      </c>
      <c r="L126" s="84">
        <v>0</v>
      </c>
      <c r="M126" s="84">
        <v>4.9180000000000001E-2</v>
      </c>
      <c r="N126" s="84">
        <v>174</v>
      </c>
      <c r="O126" s="84">
        <v>2.2582</v>
      </c>
      <c r="P126" s="84">
        <v>137.83000000000001</v>
      </c>
      <c r="Q126" s="84">
        <v>140.0882</v>
      </c>
      <c r="R126" s="84">
        <v>102.25689</v>
      </c>
      <c r="S126" s="84">
        <v>14.02459</v>
      </c>
      <c r="T126" s="84">
        <v>1.71</v>
      </c>
      <c r="U126" s="84">
        <v>47126375421.560997</v>
      </c>
      <c r="V126" s="84">
        <v>5.84</v>
      </c>
      <c r="W126" s="104">
        <v>3.38</v>
      </c>
      <c r="X126" s="84">
        <v>10.83</v>
      </c>
      <c r="Y126" s="84">
        <v>10.74</v>
      </c>
      <c r="Z126" s="84">
        <v>138.08000000000001</v>
      </c>
      <c r="AA126" s="84">
        <v>141.08000000000001</v>
      </c>
      <c r="AB126" s="106">
        <f t="shared" si="1"/>
        <v>5.8403253810808416E-2</v>
      </c>
    </row>
    <row r="127" spans="2:28">
      <c r="B127" s="81">
        <v>9</v>
      </c>
      <c r="C127" s="81">
        <v>42702</v>
      </c>
      <c r="D127" s="103" t="s">
        <v>42</v>
      </c>
      <c r="E127" s="81" t="s">
        <v>43</v>
      </c>
      <c r="F127" s="81" t="s">
        <v>44</v>
      </c>
      <c r="G127" s="81">
        <v>1.75</v>
      </c>
      <c r="H127" s="103" t="s">
        <v>45</v>
      </c>
      <c r="I127" s="86">
        <v>28897156</v>
      </c>
      <c r="J127" s="84">
        <v>42573</v>
      </c>
      <c r="K127" s="84">
        <v>42757</v>
      </c>
      <c r="L127" s="84">
        <v>0</v>
      </c>
      <c r="M127" s="84">
        <v>0.29891000000000001</v>
      </c>
      <c r="N127" s="84">
        <v>129</v>
      </c>
      <c r="O127" s="84">
        <v>0.61345000000000005</v>
      </c>
      <c r="P127" s="84">
        <v>100.25</v>
      </c>
      <c r="Q127" s="84">
        <v>100.86345</v>
      </c>
      <c r="R127" s="84">
        <v>100.61265</v>
      </c>
      <c r="S127" s="84">
        <v>0.14946000000000001</v>
      </c>
      <c r="T127" s="84">
        <v>0.08</v>
      </c>
      <c r="U127" s="84">
        <v>29146668807.582001</v>
      </c>
      <c r="V127" s="84">
        <v>3.1</v>
      </c>
      <c r="W127" s="104">
        <v>2.09</v>
      </c>
      <c r="X127" s="84">
        <v>0.15</v>
      </c>
      <c r="Y127" s="84">
        <v>0.15</v>
      </c>
      <c r="Z127" s="84">
        <v>0.02</v>
      </c>
      <c r="AA127" s="84">
        <v>0.04</v>
      </c>
      <c r="AB127" s="106">
        <f t="shared" si="1"/>
        <v>3.0997875909084489E-2</v>
      </c>
    </row>
    <row r="128" spans="2:28">
      <c r="B128" s="81">
        <v>9</v>
      </c>
      <c r="C128" s="81">
        <v>42702</v>
      </c>
      <c r="D128" s="103">
        <v>893114</v>
      </c>
      <c r="E128" s="81" t="s">
        <v>47</v>
      </c>
      <c r="F128" s="81" t="s">
        <v>44</v>
      </c>
      <c r="G128" s="81">
        <v>8.75</v>
      </c>
      <c r="H128" s="103" t="s">
        <v>45</v>
      </c>
      <c r="I128" s="86">
        <v>11144000</v>
      </c>
      <c r="J128" s="84">
        <v>42607</v>
      </c>
      <c r="K128" s="84">
        <v>42791</v>
      </c>
      <c r="L128" s="84">
        <v>0</v>
      </c>
      <c r="M128" s="84">
        <v>0.48370000000000002</v>
      </c>
      <c r="N128" s="84">
        <v>95</v>
      </c>
      <c r="O128" s="84">
        <v>2.2588300000000001</v>
      </c>
      <c r="P128" s="84">
        <v>106.52</v>
      </c>
      <c r="Q128" s="84">
        <v>108.77883</v>
      </c>
      <c r="R128" s="84">
        <v>102.23542999999999</v>
      </c>
      <c r="S128" s="84">
        <v>0.74185000000000001</v>
      </c>
      <c r="T128" s="84">
        <v>-0.04</v>
      </c>
      <c r="U128" s="84">
        <v>12122312984.783001</v>
      </c>
      <c r="V128" s="84">
        <v>1.29</v>
      </c>
      <c r="W128" s="104">
        <v>0.87</v>
      </c>
      <c r="X128" s="84">
        <v>0.72</v>
      </c>
      <c r="Y128" s="84">
        <v>0.72</v>
      </c>
      <c r="Z128" s="84">
        <v>0.53</v>
      </c>
      <c r="AA128" s="84">
        <v>0.89</v>
      </c>
      <c r="AB128" s="106">
        <f t="shared" si="1"/>
        <v>1.2892243573839836E-2</v>
      </c>
    </row>
    <row r="129" spans="2:28">
      <c r="B129" s="81">
        <v>9</v>
      </c>
      <c r="C129" s="81">
        <v>42702</v>
      </c>
      <c r="D129" s="103" t="s">
        <v>48</v>
      </c>
      <c r="E129" s="81" t="s">
        <v>49</v>
      </c>
      <c r="F129" s="81" t="s">
        <v>44</v>
      </c>
      <c r="G129" s="81">
        <v>1</v>
      </c>
      <c r="H129" s="103" t="s">
        <v>45</v>
      </c>
      <c r="I129" s="86">
        <v>32031136</v>
      </c>
      <c r="J129" s="84">
        <v>42620</v>
      </c>
      <c r="K129" s="84">
        <v>42801</v>
      </c>
      <c r="L129" s="84">
        <v>0</v>
      </c>
      <c r="M129" s="84">
        <v>0.54696</v>
      </c>
      <c r="N129" s="84">
        <v>82</v>
      </c>
      <c r="O129" s="84">
        <v>0.22652</v>
      </c>
      <c r="P129" s="84">
        <v>100.73</v>
      </c>
      <c r="Q129" s="84">
        <v>100.95652</v>
      </c>
      <c r="R129" s="84">
        <v>100.22620999999999</v>
      </c>
      <c r="S129" s="84">
        <v>0.77347999999999995</v>
      </c>
      <c r="T129" s="84">
        <v>0.06</v>
      </c>
      <c r="U129" s="84">
        <v>32337520009.706001</v>
      </c>
      <c r="V129" s="84">
        <v>3.44</v>
      </c>
      <c r="W129" s="104">
        <v>2.3199999999999998</v>
      </c>
      <c r="X129" s="84">
        <v>0.77</v>
      </c>
      <c r="Y129" s="84">
        <v>0.77</v>
      </c>
      <c r="Z129" s="84">
        <v>0.6</v>
      </c>
      <c r="AA129" s="84">
        <v>0.98</v>
      </c>
      <c r="AB129" s="106">
        <f t="shared" si="1"/>
        <v>3.4391389255695931E-2</v>
      </c>
    </row>
    <row r="130" spans="2:28">
      <c r="B130" s="81">
        <v>9</v>
      </c>
      <c r="C130" s="81">
        <v>42702</v>
      </c>
      <c r="D130" s="103" t="s">
        <v>52</v>
      </c>
      <c r="E130" s="81" t="s">
        <v>53</v>
      </c>
      <c r="F130" s="81" t="s">
        <v>44</v>
      </c>
      <c r="G130" s="81">
        <v>5</v>
      </c>
      <c r="H130" s="103" t="s">
        <v>54</v>
      </c>
      <c r="I130" s="86">
        <v>35237108</v>
      </c>
      <c r="J130" s="84">
        <v>42620</v>
      </c>
      <c r="K130" s="84">
        <v>42801</v>
      </c>
      <c r="L130" s="84">
        <v>0</v>
      </c>
      <c r="M130" s="84">
        <v>0.54696</v>
      </c>
      <c r="N130" s="84">
        <v>82</v>
      </c>
      <c r="O130" s="84">
        <v>1.1326000000000001</v>
      </c>
      <c r="P130" s="84">
        <v>106.27</v>
      </c>
      <c r="Q130" s="84">
        <v>107.40260000000001</v>
      </c>
      <c r="R130" s="84">
        <v>101.12495</v>
      </c>
      <c r="S130" s="84">
        <v>1.2734799999999999</v>
      </c>
      <c r="T130" s="84">
        <v>7.0000000000000007E-2</v>
      </c>
      <c r="U130" s="84">
        <v>37845568988.726997</v>
      </c>
      <c r="V130" s="84">
        <v>4.0199999999999996</v>
      </c>
      <c r="W130" s="104">
        <v>2.71</v>
      </c>
      <c r="X130" s="84">
        <v>1.24</v>
      </c>
      <c r="Y130" s="84">
        <v>1.24</v>
      </c>
      <c r="Z130" s="84">
        <v>1.56</v>
      </c>
      <c r="AA130" s="84">
        <v>2.1800000000000002</v>
      </c>
      <c r="AB130" s="106">
        <f t="shared" si="1"/>
        <v>4.024927373230678E-2</v>
      </c>
    </row>
    <row r="131" spans="2:28">
      <c r="B131" s="81">
        <v>9</v>
      </c>
      <c r="C131" s="81">
        <v>42702</v>
      </c>
      <c r="D131" s="103" t="s">
        <v>55</v>
      </c>
      <c r="E131" s="81" t="s">
        <v>56</v>
      </c>
      <c r="F131" s="81" t="s">
        <v>44</v>
      </c>
      <c r="G131" s="81">
        <v>1.25</v>
      </c>
      <c r="H131" s="103" t="s">
        <v>54</v>
      </c>
      <c r="I131" s="86">
        <v>34843352</v>
      </c>
      <c r="J131" s="84">
        <v>42573</v>
      </c>
      <c r="K131" s="84">
        <v>42757</v>
      </c>
      <c r="L131" s="84">
        <v>0</v>
      </c>
      <c r="M131" s="84">
        <v>0.29891000000000001</v>
      </c>
      <c r="N131" s="84">
        <v>129</v>
      </c>
      <c r="O131" s="84">
        <v>0.43818000000000001</v>
      </c>
      <c r="P131" s="84">
        <v>101.89</v>
      </c>
      <c r="Q131" s="84">
        <v>102.32818</v>
      </c>
      <c r="R131" s="84">
        <v>100.43777</v>
      </c>
      <c r="S131" s="84">
        <v>1.6494599999999999</v>
      </c>
      <c r="T131" s="84">
        <v>0.1</v>
      </c>
      <c r="U131" s="84">
        <v>35654567725.353996</v>
      </c>
      <c r="V131" s="84">
        <v>3.79</v>
      </c>
      <c r="W131" s="104">
        <v>2.56</v>
      </c>
      <c r="X131" s="84">
        <v>1.63</v>
      </c>
      <c r="Y131" s="84">
        <v>1.63</v>
      </c>
      <c r="Z131" s="84">
        <v>2.68</v>
      </c>
      <c r="AA131" s="84">
        <v>3.49</v>
      </c>
      <c r="AB131" s="106">
        <f t="shared" si="1"/>
        <v>3.7919114298752013E-2</v>
      </c>
    </row>
    <row r="132" spans="2:28">
      <c r="B132" s="81">
        <v>9</v>
      </c>
      <c r="C132" s="81">
        <v>42702</v>
      </c>
      <c r="D132" s="103" t="s">
        <v>58</v>
      </c>
      <c r="E132" s="81" t="s">
        <v>59</v>
      </c>
      <c r="F132" s="81" t="s">
        <v>44</v>
      </c>
      <c r="G132" s="81">
        <v>4.5</v>
      </c>
      <c r="H132" s="103" t="s">
        <v>60</v>
      </c>
      <c r="I132" s="86">
        <v>36350428</v>
      </c>
      <c r="J132" s="84">
        <v>42620</v>
      </c>
      <c r="K132" s="84">
        <v>42801</v>
      </c>
      <c r="L132" s="84">
        <v>0</v>
      </c>
      <c r="M132" s="84">
        <v>0.54696</v>
      </c>
      <c r="N132" s="84">
        <v>82</v>
      </c>
      <c r="O132" s="84">
        <v>1.0193399999999999</v>
      </c>
      <c r="P132" s="84">
        <v>109.93</v>
      </c>
      <c r="Q132" s="84">
        <v>110.94934000000001</v>
      </c>
      <c r="R132" s="84">
        <v>101.01314000000001</v>
      </c>
      <c r="S132" s="84">
        <v>2.2734800000000002</v>
      </c>
      <c r="T132" s="84">
        <v>0.12</v>
      </c>
      <c r="U132" s="84">
        <v>40330558868.686996</v>
      </c>
      <c r="V132" s="84">
        <v>4.29</v>
      </c>
      <c r="W132" s="104">
        <v>2.89</v>
      </c>
      <c r="X132" s="84">
        <v>2.17</v>
      </c>
      <c r="Y132" s="84">
        <v>2.17</v>
      </c>
      <c r="Z132" s="84">
        <v>4.8600000000000003</v>
      </c>
      <c r="AA132" s="84">
        <v>5.94</v>
      </c>
      <c r="AB132" s="106">
        <f t="shared" si="1"/>
        <v>4.289209402998323E-2</v>
      </c>
    </row>
    <row r="133" spans="2:28">
      <c r="B133" s="81">
        <v>9</v>
      </c>
      <c r="C133" s="81">
        <v>42702</v>
      </c>
      <c r="D133" s="103" t="s">
        <v>61</v>
      </c>
      <c r="E133" s="81" t="s">
        <v>62</v>
      </c>
      <c r="F133" s="81" t="s">
        <v>44</v>
      </c>
      <c r="G133" s="81">
        <v>1.75</v>
      </c>
      <c r="H133" s="103" t="s">
        <v>60</v>
      </c>
      <c r="I133" s="86">
        <v>30538427</v>
      </c>
      <c r="J133" s="84">
        <v>42573</v>
      </c>
      <c r="K133" s="84">
        <v>42757</v>
      </c>
      <c r="L133" s="84">
        <v>0</v>
      </c>
      <c r="M133" s="84">
        <v>0.29891000000000001</v>
      </c>
      <c r="N133" s="84">
        <v>129</v>
      </c>
      <c r="O133" s="84">
        <v>0.61345000000000005</v>
      </c>
      <c r="P133" s="84">
        <v>104.05</v>
      </c>
      <c r="Q133" s="84">
        <v>104.66345</v>
      </c>
      <c r="R133" s="84">
        <v>100.61265</v>
      </c>
      <c r="S133" s="84">
        <v>2.6494599999999999</v>
      </c>
      <c r="T133" s="84">
        <v>0.22</v>
      </c>
      <c r="U133" s="84">
        <v>31962571605.870998</v>
      </c>
      <c r="V133" s="84">
        <v>3.4</v>
      </c>
      <c r="W133" s="104">
        <v>2.29</v>
      </c>
      <c r="X133" s="84">
        <v>2.59</v>
      </c>
      <c r="Y133" s="84">
        <v>2.58</v>
      </c>
      <c r="Z133" s="84">
        <v>6.8</v>
      </c>
      <c r="AA133" s="84">
        <v>8.08</v>
      </c>
      <c r="AB133" s="106">
        <f t="shared" si="1"/>
        <v>3.3992626564456119E-2</v>
      </c>
    </row>
    <row r="134" spans="2:28">
      <c r="B134" s="81">
        <v>9</v>
      </c>
      <c r="C134" s="81">
        <v>42702</v>
      </c>
      <c r="D134" s="103" t="s">
        <v>64</v>
      </c>
      <c r="E134" s="81" t="s">
        <v>65</v>
      </c>
      <c r="F134" s="81" t="s">
        <v>44</v>
      </c>
      <c r="G134" s="81">
        <v>3.75</v>
      </c>
      <c r="H134" s="103" t="s">
        <v>60</v>
      </c>
      <c r="I134" s="86">
        <v>28739769</v>
      </c>
      <c r="J134" s="84">
        <v>42620</v>
      </c>
      <c r="K134" s="84">
        <v>42801</v>
      </c>
      <c r="L134" s="84">
        <v>0</v>
      </c>
      <c r="M134" s="84">
        <v>0.54696</v>
      </c>
      <c r="N134" s="84">
        <v>82</v>
      </c>
      <c r="O134" s="84">
        <v>0.84945000000000004</v>
      </c>
      <c r="P134" s="84">
        <v>109.81</v>
      </c>
      <c r="Q134" s="84">
        <v>110.65945000000001</v>
      </c>
      <c r="R134" s="84">
        <v>100.84513</v>
      </c>
      <c r="S134" s="84">
        <v>2.7734800000000002</v>
      </c>
      <c r="T134" s="84">
        <v>0.2</v>
      </c>
      <c r="U134" s="84">
        <v>31803269592.146</v>
      </c>
      <c r="V134" s="84">
        <v>3.38</v>
      </c>
      <c r="W134" s="104">
        <v>2.2799999999999998</v>
      </c>
      <c r="X134" s="84">
        <v>2.65</v>
      </c>
      <c r="Y134" s="84">
        <v>2.64</v>
      </c>
      <c r="Z134" s="84">
        <v>7.22</v>
      </c>
      <c r="AA134" s="84">
        <v>8.5299999999999994</v>
      </c>
      <c r="AB134" s="106">
        <f t="shared" ref="AB134:AB197" si="2">U134/SUMIF($B$5:$B$222,B134,$U$5:$U$222)</f>
        <v>3.3823206721450588E-2</v>
      </c>
    </row>
    <row r="135" spans="2:28">
      <c r="B135" s="81">
        <v>9</v>
      </c>
      <c r="C135" s="81">
        <v>42702</v>
      </c>
      <c r="D135" s="103" t="s">
        <v>67</v>
      </c>
      <c r="E135" s="81" t="s">
        <v>68</v>
      </c>
      <c r="F135" s="81" t="s">
        <v>44</v>
      </c>
      <c r="G135" s="81">
        <v>4.75</v>
      </c>
      <c r="H135" s="103" t="s">
        <v>69</v>
      </c>
      <c r="I135" s="86">
        <v>33308503</v>
      </c>
      <c r="J135" s="84">
        <v>42620</v>
      </c>
      <c r="K135" s="84">
        <v>42801</v>
      </c>
      <c r="L135" s="84">
        <v>0</v>
      </c>
      <c r="M135" s="84">
        <v>0.54696</v>
      </c>
      <c r="N135" s="84">
        <v>82</v>
      </c>
      <c r="O135" s="84">
        <v>1.0759700000000001</v>
      </c>
      <c r="P135" s="84">
        <v>114.43</v>
      </c>
      <c r="Q135" s="84">
        <v>115.50597</v>
      </c>
      <c r="R135" s="84">
        <v>101.06905999999999</v>
      </c>
      <c r="S135" s="84">
        <v>3.2734800000000002</v>
      </c>
      <c r="T135" s="84">
        <v>0.32</v>
      </c>
      <c r="U135" s="84">
        <v>38473308433.686996</v>
      </c>
      <c r="V135" s="84">
        <v>4.09</v>
      </c>
      <c r="W135" s="104">
        <v>2.76</v>
      </c>
      <c r="X135" s="84">
        <v>3.06</v>
      </c>
      <c r="Y135" s="84">
        <v>3.05</v>
      </c>
      <c r="Z135" s="84">
        <v>9.77</v>
      </c>
      <c r="AA135" s="84">
        <v>11.27</v>
      </c>
      <c r="AB135" s="106">
        <f t="shared" si="2"/>
        <v>4.0916883109782046E-2</v>
      </c>
    </row>
    <row r="136" spans="2:28">
      <c r="B136" s="81">
        <v>9</v>
      </c>
      <c r="C136" s="81">
        <v>42702</v>
      </c>
      <c r="D136" s="103" t="s">
        <v>70</v>
      </c>
      <c r="E136" s="81" t="s">
        <v>71</v>
      </c>
      <c r="F136" s="81" t="s">
        <v>44</v>
      </c>
      <c r="G136" s="81">
        <v>2</v>
      </c>
      <c r="H136" s="103" t="s">
        <v>69</v>
      </c>
      <c r="I136" s="86">
        <v>32153791</v>
      </c>
      <c r="J136" s="84">
        <v>42573</v>
      </c>
      <c r="K136" s="84">
        <v>42757</v>
      </c>
      <c r="L136" s="84">
        <v>0</v>
      </c>
      <c r="M136" s="84">
        <v>0.29891000000000001</v>
      </c>
      <c r="N136" s="84">
        <v>129</v>
      </c>
      <c r="O136" s="84">
        <v>0.70108999999999999</v>
      </c>
      <c r="P136" s="84">
        <v>105.53</v>
      </c>
      <c r="Q136" s="84">
        <v>106.23108999999999</v>
      </c>
      <c r="R136" s="84">
        <v>100.70004</v>
      </c>
      <c r="S136" s="84">
        <v>3.6494599999999999</v>
      </c>
      <c r="T136" s="84">
        <v>0.47</v>
      </c>
      <c r="U136" s="84">
        <v>34157321677.028</v>
      </c>
      <c r="V136" s="84">
        <v>3.63</v>
      </c>
      <c r="W136" s="104">
        <v>2.4500000000000002</v>
      </c>
      <c r="X136" s="84">
        <v>3.52</v>
      </c>
      <c r="Y136" s="84">
        <v>3.51</v>
      </c>
      <c r="Z136" s="84">
        <v>12.69</v>
      </c>
      <c r="AA136" s="84">
        <v>14.38</v>
      </c>
      <c r="AB136" s="106">
        <f t="shared" si="2"/>
        <v>3.6326772905717654E-2</v>
      </c>
    </row>
    <row r="137" spans="2:28">
      <c r="B137" s="81">
        <v>9</v>
      </c>
      <c r="C137" s="81">
        <v>42702</v>
      </c>
      <c r="D137" s="103" t="s">
        <v>73</v>
      </c>
      <c r="E137" s="81" t="s">
        <v>74</v>
      </c>
      <c r="F137" s="81" t="s">
        <v>44</v>
      </c>
      <c r="G137" s="81">
        <v>3.75</v>
      </c>
      <c r="H137" s="103" t="s">
        <v>69</v>
      </c>
      <c r="I137" s="86">
        <v>24582138</v>
      </c>
      <c r="J137" s="84">
        <v>42620</v>
      </c>
      <c r="K137" s="84">
        <v>42801</v>
      </c>
      <c r="L137" s="84">
        <v>0</v>
      </c>
      <c r="M137" s="84">
        <v>0.54696</v>
      </c>
      <c r="N137" s="84">
        <v>82</v>
      </c>
      <c r="O137" s="84">
        <v>0.84945000000000004</v>
      </c>
      <c r="P137" s="84">
        <v>112.43</v>
      </c>
      <c r="Q137" s="84">
        <v>113.27945</v>
      </c>
      <c r="R137" s="84">
        <v>100.84513</v>
      </c>
      <c r="S137" s="84">
        <v>3.7734800000000002</v>
      </c>
      <c r="T137" s="84">
        <v>0.43</v>
      </c>
      <c r="U137" s="84">
        <v>27846510113.483002</v>
      </c>
      <c r="V137" s="84">
        <v>2.96</v>
      </c>
      <c r="W137" s="104">
        <v>2</v>
      </c>
      <c r="X137" s="84">
        <v>3.54</v>
      </c>
      <c r="Y137" s="84">
        <v>3.54</v>
      </c>
      <c r="Z137" s="84">
        <v>13.08</v>
      </c>
      <c r="AA137" s="84">
        <v>14.79</v>
      </c>
      <c r="AB137" s="106">
        <f t="shared" si="2"/>
        <v>2.9615139578978929E-2</v>
      </c>
    </row>
    <row r="138" spans="2:28">
      <c r="B138" s="81">
        <v>9</v>
      </c>
      <c r="C138" s="81">
        <v>42702</v>
      </c>
      <c r="D138" s="103" t="s">
        <v>75</v>
      </c>
      <c r="E138" s="81" t="s">
        <v>76</v>
      </c>
      <c r="F138" s="81" t="s">
        <v>44</v>
      </c>
      <c r="G138" s="81">
        <v>1.5</v>
      </c>
      <c r="H138" s="103" t="s">
        <v>77</v>
      </c>
      <c r="I138" s="86">
        <v>32456055</v>
      </c>
      <c r="J138" s="84">
        <v>42573</v>
      </c>
      <c r="K138" s="84">
        <v>42757</v>
      </c>
      <c r="L138" s="84">
        <v>0</v>
      </c>
      <c r="M138" s="84">
        <v>0.29891000000000001</v>
      </c>
      <c r="N138" s="84">
        <v>129</v>
      </c>
      <c r="O138" s="84">
        <v>0.52581999999999995</v>
      </c>
      <c r="P138" s="84">
        <v>103.71</v>
      </c>
      <c r="Q138" s="84">
        <v>104.23582</v>
      </c>
      <c r="R138" s="84">
        <v>100.52522999999999</v>
      </c>
      <c r="S138" s="84">
        <v>4.1494600000000004</v>
      </c>
      <c r="T138" s="84">
        <v>0.59</v>
      </c>
      <c r="U138" s="84">
        <v>33830833516.654999</v>
      </c>
      <c r="V138" s="84">
        <v>3.6</v>
      </c>
      <c r="W138" s="104">
        <v>2.4300000000000002</v>
      </c>
      <c r="X138" s="84">
        <v>4.0199999999999996</v>
      </c>
      <c r="Y138" s="84">
        <v>4.01</v>
      </c>
      <c r="Z138" s="84">
        <v>16.52</v>
      </c>
      <c r="AA138" s="84">
        <v>18.420000000000002</v>
      </c>
      <c r="AB138" s="106">
        <f t="shared" si="2"/>
        <v>3.5979548337866013E-2</v>
      </c>
    </row>
    <row r="139" spans="2:28">
      <c r="B139" s="81">
        <v>9</v>
      </c>
      <c r="C139" s="81">
        <v>42702</v>
      </c>
      <c r="D139" s="103">
        <v>999799</v>
      </c>
      <c r="E139" s="81" t="s">
        <v>79</v>
      </c>
      <c r="F139" s="81" t="s">
        <v>44</v>
      </c>
      <c r="G139" s="81">
        <v>8</v>
      </c>
      <c r="H139" s="103" t="s">
        <v>77</v>
      </c>
      <c r="I139" s="86">
        <v>24072000</v>
      </c>
      <c r="J139" s="84">
        <v>42528</v>
      </c>
      <c r="K139" s="84">
        <v>42711</v>
      </c>
      <c r="L139" s="84">
        <v>0</v>
      </c>
      <c r="M139" s="84">
        <v>4.9180000000000001E-2</v>
      </c>
      <c r="N139" s="84">
        <v>174</v>
      </c>
      <c r="O139" s="84">
        <v>3.80328</v>
      </c>
      <c r="P139" s="84">
        <v>133.25</v>
      </c>
      <c r="Q139" s="84">
        <v>137.05328</v>
      </c>
      <c r="R139" s="84">
        <v>103.79958999999999</v>
      </c>
      <c r="S139" s="84">
        <v>4.5245899999999999</v>
      </c>
      <c r="T139" s="84">
        <v>0.55000000000000004</v>
      </c>
      <c r="U139" s="84">
        <v>32991465245.902</v>
      </c>
      <c r="V139" s="84">
        <v>3.51</v>
      </c>
      <c r="W139" s="104">
        <v>2.37</v>
      </c>
      <c r="X139" s="84">
        <v>3.87</v>
      </c>
      <c r="Y139" s="84">
        <v>3.86</v>
      </c>
      <c r="Z139" s="84">
        <v>16.64</v>
      </c>
      <c r="AA139" s="84">
        <v>18.48</v>
      </c>
      <c r="AB139" s="106">
        <f t="shared" si="2"/>
        <v>3.5086868846065697E-2</v>
      </c>
    </row>
    <row r="140" spans="2:28">
      <c r="B140" s="81">
        <v>9</v>
      </c>
      <c r="C140" s="81">
        <v>42702</v>
      </c>
      <c r="D140" s="103" t="s">
        <v>80</v>
      </c>
      <c r="E140" s="81" t="s">
        <v>81</v>
      </c>
      <c r="F140" s="81" t="s">
        <v>44</v>
      </c>
      <c r="G140" s="81">
        <v>3.75</v>
      </c>
      <c r="H140" s="103" t="s">
        <v>77</v>
      </c>
      <c r="I140" s="86">
        <v>28384784</v>
      </c>
      <c r="J140" s="84">
        <v>42620</v>
      </c>
      <c r="K140" s="84">
        <v>42801</v>
      </c>
      <c r="L140" s="84">
        <v>0</v>
      </c>
      <c r="M140" s="84">
        <v>0.54696</v>
      </c>
      <c r="N140" s="84">
        <v>82</v>
      </c>
      <c r="O140" s="84">
        <v>0.84945000000000004</v>
      </c>
      <c r="P140" s="84">
        <v>114.67</v>
      </c>
      <c r="Q140" s="84">
        <v>115.51945000000001</v>
      </c>
      <c r="R140" s="84">
        <v>100.84513</v>
      </c>
      <c r="S140" s="84">
        <v>4.7734800000000002</v>
      </c>
      <c r="T140" s="84">
        <v>0.63</v>
      </c>
      <c r="U140" s="84">
        <v>32789945654.789001</v>
      </c>
      <c r="V140" s="84">
        <v>3.49</v>
      </c>
      <c r="W140" s="104">
        <v>2.35</v>
      </c>
      <c r="X140" s="84">
        <v>4.41</v>
      </c>
      <c r="Y140" s="84">
        <v>4.4000000000000004</v>
      </c>
      <c r="Z140" s="84">
        <v>20.48</v>
      </c>
      <c r="AA140" s="84">
        <v>22.55</v>
      </c>
      <c r="AB140" s="106">
        <f t="shared" si="2"/>
        <v>3.4872550039350289E-2</v>
      </c>
    </row>
    <row r="141" spans="2:28">
      <c r="B141" s="81">
        <v>9</v>
      </c>
      <c r="C141" s="81">
        <v>42702</v>
      </c>
      <c r="D141" s="103" t="s">
        <v>83</v>
      </c>
      <c r="E141" s="81" t="s">
        <v>84</v>
      </c>
      <c r="F141" s="81" t="s">
        <v>44</v>
      </c>
      <c r="G141" s="81">
        <v>4</v>
      </c>
      <c r="H141" s="103" t="s">
        <v>85</v>
      </c>
      <c r="I141" s="86">
        <v>37947588</v>
      </c>
      <c r="J141" s="84">
        <v>42620</v>
      </c>
      <c r="K141" s="84">
        <v>42801</v>
      </c>
      <c r="L141" s="84">
        <v>0</v>
      </c>
      <c r="M141" s="84">
        <v>0.54696</v>
      </c>
      <c r="N141" s="84">
        <v>82</v>
      </c>
      <c r="O141" s="84">
        <v>0.90608</v>
      </c>
      <c r="P141" s="84">
        <v>117.19</v>
      </c>
      <c r="Q141" s="84">
        <v>118.09608</v>
      </c>
      <c r="R141" s="84">
        <v>100.90116999999999</v>
      </c>
      <c r="S141" s="84">
        <v>5.2734800000000002</v>
      </c>
      <c r="T141" s="84">
        <v>0.68</v>
      </c>
      <c r="U141" s="84">
        <v>44814612876.206001</v>
      </c>
      <c r="V141" s="84">
        <v>4.7699999999999996</v>
      </c>
      <c r="W141" s="104">
        <v>3.21</v>
      </c>
      <c r="X141" s="84">
        <v>4.8099999999999996</v>
      </c>
      <c r="Y141" s="84">
        <v>4.8</v>
      </c>
      <c r="Z141" s="84">
        <v>24.57</v>
      </c>
      <c r="AA141" s="84">
        <v>26.8</v>
      </c>
      <c r="AB141" s="106">
        <f t="shared" si="2"/>
        <v>4.7660946025122712E-2</v>
      </c>
    </row>
    <row r="142" spans="2:28">
      <c r="B142" s="81">
        <v>9</v>
      </c>
      <c r="C142" s="81">
        <v>42702</v>
      </c>
      <c r="D142" s="103" t="s">
        <v>87</v>
      </c>
      <c r="E142" s="81" t="s">
        <v>88</v>
      </c>
      <c r="F142" s="81" t="s">
        <v>44</v>
      </c>
      <c r="G142" s="81">
        <v>0.5</v>
      </c>
      <c r="H142" s="103" t="s">
        <v>85</v>
      </c>
      <c r="I142" s="86">
        <v>11220561</v>
      </c>
      <c r="J142" s="84">
        <v>42585</v>
      </c>
      <c r="K142" s="84">
        <v>42757</v>
      </c>
      <c r="L142" s="84">
        <v>0</v>
      </c>
      <c r="M142" s="84">
        <v>0.29891000000000001</v>
      </c>
      <c r="N142" s="84">
        <v>117</v>
      </c>
      <c r="O142" s="84">
        <v>0.15897</v>
      </c>
      <c r="P142" s="84">
        <v>98.08</v>
      </c>
      <c r="Q142" s="84">
        <v>98.238969999999995</v>
      </c>
      <c r="R142" s="84">
        <v>100.15891000000001</v>
      </c>
      <c r="S142" s="84">
        <v>5.6494600000000004</v>
      </c>
      <c r="T142" s="84">
        <v>0.85</v>
      </c>
      <c r="U142" s="84">
        <v>11022963261.910999</v>
      </c>
      <c r="V142" s="84">
        <v>1.17</v>
      </c>
      <c r="W142" s="104">
        <v>0.79</v>
      </c>
      <c r="X142" s="84">
        <v>5.57</v>
      </c>
      <c r="Y142" s="84">
        <v>5.54</v>
      </c>
      <c r="Z142" s="84">
        <v>31.31</v>
      </c>
      <c r="AA142" s="84">
        <v>33.799999999999997</v>
      </c>
      <c r="AB142" s="106">
        <f t="shared" si="2"/>
        <v>1.1723070296603844E-2</v>
      </c>
    </row>
    <row r="143" spans="2:28">
      <c r="B143" s="81">
        <v>9</v>
      </c>
      <c r="C143" s="81">
        <v>42702</v>
      </c>
      <c r="D143" s="103" t="s">
        <v>89</v>
      </c>
      <c r="E143" s="81" t="s">
        <v>90</v>
      </c>
      <c r="F143" s="81" t="s">
        <v>44</v>
      </c>
      <c r="G143" s="81">
        <v>1.75</v>
      </c>
      <c r="H143" s="103" t="s">
        <v>85</v>
      </c>
      <c r="I143" s="86">
        <v>29050714</v>
      </c>
      <c r="J143" s="84">
        <v>42620</v>
      </c>
      <c r="K143" s="84">
        <v>42801</v>
      </c>
      <c r="L143" s="84">
        <v>0</v>
      </c>
      <c r="M143" s="84">
        <v>0.54696</v>
      </c>
      <c r="N143" s="84">
        <v>82</v>
      </c>
      <c r="O143" s="84">
        <v>0.39640999999999998</v>
      </c>
      <c r="P143" s="84">
        <v>105.27</v>
      </c>
      <c r="Q143" s="84">
        <v>105.66641</v>
      </c>
      <c r="R143" s="84">
        <v>100.39546</v>
      </c>
      <c r="S143" s="84">
        <v>5.7734800000000002</v>
      </c>
      <c r="T143" s="84">
        <v>0.81</v>
      </c>
      <c r="U143" s="84">
        <v>30696846226.115002</v>
      </c>
      <c r="V143" s="84">
        <v>3.26</v>
      </c>
      <c r="W143" s="104">
        <v>2.2000000000000002</v>
      </c>
      <c r="X143" s="84">
        <v>5.5</v>
      </c>
      <c r="Y143" s="84">
        <v>5.48</v>
      </c>
      <c r="Z143" s="84">
        <v>31.26</v>
      </c>
      <c r="AA143" s="84">
        <v>33.74</v>
      </c>
      <c r="AB143" s="106">
        <f t="shared" si="2"/>
        <v>3.2646510529183888E-2</v>
      </c>
    </row>
    <row r="144" spans="2:28">
      <c r="B144" s="81">
        <v>9</v>
      </c>
      <c r="C144" s="81">
        <v>42702</v>
      </c>
      <c r="D144" s="103" t="s">
        <v>92</v>
      </c>
      <c r="E144" s="81" t="s">
        <v>93</v>
      </c>
      <c r="F144" s="81" t="s">
        <v>44</v>
      </c>
      <c r="G144" s="81">
        <v>2.25</v>
      </c>
      <c r="H144" s="103" t="s">
        <v>94</v>
      </c>
      <c r="I144" s="86">
        <v>27477141</v>
      </c>
      <c r="J144" s="84">
        <v>42620</v>
      </c>
      <c r="K144" s="84">
        <v>42801</v>
      </c>
      <c r="L144" s="84">
        <v>0</v>
      </c>
      <c r="M144" s="84">
        <v>0.54696</v>
      </c>
      <c r="N144" s="84">
        <v>82</v>
      </c>
      <c r="O144" s="84">
        <v>0.50966999999999996</v>
      </c>
      <c r="P144" s="84">
        <v>108.42</v>
      </c>
      <c r="Q144" s="84">
        <v>108.92967</v>
      </c>
      <c r="R144" s="84">
        <v>100.50811</v>
      </c>
      <c r="S144" s="84">
        <v>6.7734800000000002</v>
      </c>
      <c r="T144" s="84">
        <v>0.96</v>
      </c>
      <c r="U144" s="84">
        <v>29930758606.855</v>
      </c>
      <c r="V144" s="84">
        <v>3.18</v>
      </c>
      <c r="W144" s="104">
        <v>2.15</v>
      </c>
      <c r="X144" s="84">
        <v>6.31</v>
      </c>
      <c r="Y144" s="84">
        <v>6.28</v>
      </c>
      <c r="Z144" s="84">
        <v>41.73</v>
      </c>
      <c r="AA144" s="84">
        <v>44.46</v>
      </c>
      <c r="AB144" s="106">
        <f t="shared" si="2"/>
        <v>3.1831765999917813E-2</v>
      </c>
    </row>
    <row r="145" spans="2:28">
      <c r="B145" s="81">
        <v>9</v>
      </c>
      <c r="C145" s="81">
        <v>42702</v>
      </c>
      <c r="D145" s="103" t="s">
        <v>95</v>
      </c>
      <c r="E145" s="81" t="s">
        <v>96</v>
      </c>
      <c r="F145" s="81" t="s">
        <v>44</v>
      </c>
      <c r="G145" s="81">
        <v>2.75</v>
      </c>
      <c r="H145" s="103" t="s">
        <v>97</v>
      </c>
      <c r="I145" s="86">
        <v>26915016</v>
      </c>
      <c r="J145" s="84">
        <v>42620</v>
      </c>
      <c r="K145" s="84">
        <v>42801</v>
      </c>
      <c r="L145" s="84">
        <v>0</v>
      </c>
      <c r="M145" s="84">
        <v>0.54696</v>
      </c>
      <c r="N145" s="84">
        <v>82</v>
      </c>
      <c r="O145" s="84">
        <v>0.62292999999999998</v>
      </c>
      <c r="P145" s="84">
        <v>112.01</v>
      </c>
      <c r="Q145" s="84">
        <v>112.63293</v>
      </c>
      <c r="R145" s="84">
        <v>100.6206</v>
      </c>
      <c r="S145" s="84">
        <v>7.7734800000000002</v>
      </c>
      <c r="T145" s="84">
        <v>1.1299999999999999</v>
      </c>
      <c r="U145" s="84">
        <v>30315170640.053001</v>
      </c>
      <c r="V145" s="84">
        <v>3.22</v>
      </c>
      <c r="W145" s="104">
        <v>2.17</v>
      </c>
      <c r="X145" s="84">
        <v>7.06</v>
      </c>
      <c r="Y145" s="84">
        <v>7.02</v>
      </c>
      <c r="Z145" s="84">
        <v>53.07</v>
      </c>
      <c r="AA145" s="84">
        <v>55.96</v>
      </c>
      <c r="AB145" s="106">
        <f t="shared" si="2"/>
        <v>3.2240593388793579E-2</v>
      </c>
    </row>
    <row r="146" spans="2:28">
      <c r="B146" s="81">
        <v>9</v>
      </c>
      <c r="C146" s="81">
        <v>42702</v>
      </c>
      <c r="D146" s="103">
        <v>3088069</v>
      </c>
      <c r="E146" s="81" t="s">
        <v>99</v>
      </c>
      <c r="F146" s="81" t="s">
        <v>44</v>
      </c>
      <c r="G146" s="81">
        <v>5</v>
      </c>
      <c r="H146" s="103" t="s">
        <v>100</v>
      </c>
      <c r="I146" s="86">
        <v>35076458</v>
      </c>
      <c r="J146" s="84">
        <v>42620</v>
      </c>
      <c r="K146" s="84">
        <v>42801</v>
      </c>
      <c r="L146" s="84">
        <v>0</v>
      </c>
      <c r="M146" s="84">
        <v>0.54696</v>
      </c>
      <c r="N146" s="84">
        <v>82</v>
      </c>
      <c r="O146" s="84">
        <v>1.1326000000000001</v>
      </c>
      <c r="P146" s="84">
        <v>129.77000000000001</v>
      </c>
      <c r="Q146" s="84">
        <v>130.90260000000001</v>
      </c>
      <c r="R146" s="84">
        <v>101.12495</v>
      </c>
      <c r="S146" s="84">
        <v>8.2734799999999993</v>
      </c>
      <c r="T146" s="84">
        <v>1.21</v>
      </c>
      <c r="U146" s="84">
        <v>45915994347.153</v>
      </c>
      <c r="V146" s="84">
        <v>4.88</v>
      </c>
      <c r="W146" s="104">
        <v>3.29</v>
      </c>
      <c r="X146" s="84">
        <v>7.02</v>
      </c>
      <c r="Y146" s="84">
        <v>6.97</v>
      </c>
      <c r="Z146" s="84">
        <v>54.63</v>
      </c>
      <c r="AA146" s="84">
        <v>57.44</v>
      </c>
      <c r="AB146" s="106">
        <f t="shared" si="2"/>
        <v>4.8832280093875677E-2</v>
      </c>
    </row>
    <row r="147" spans="2:28">
      <c r="B147" s="81">
        <v>9</v>
      </c>
      <c r="C147" s="81">
        <v>42702</v>
      </c>
      <c r="D147" s="103" t="s">
        <v>102</v>
      </c>
      <c r="E147" s="81" t="s">
        <v>103</v>
      </c>
      <c r="F147" s="81" t="s">
        <v>44</v>
      </c>
      <c r="G147" s="81">
        <v>2</v>
      </c>
      <c r="H147" s="103" t="s">
        <v>100</v>
      </c>
      <c r="I147" s="86">
        <v>25443304</v>
      </c>
      <c r="J147" s="84">
        <v>42620</v>
      </c>
      <c r="K147" s="84">
        <v>42801</v>
      </c>
      <c r="L147" s="84">
        <v>0</v>
      </c>
      <c r="M147" s="84">
        <v>0.54696</v>
      </c>
      <c r="N147" s="84">
        <v>82</v>
      </c>
      <c r="O147" s="84">
        <v>0.45304</v>
      </c>
      <c r="P147" s="84">
        <v>105.98</v>
      </c>
      <c r="Q147" s="84">
        <v>106.43304000000001</v>
      </c>
      <c r="R147" s="84">
        <v>100.45180999999999</v>
      </c>
      <c r="S147" s="84">
        <v>8.7734799999999993</v>
      </c>
      <c r="T147" s="84">
        <v>1.28</v>
      </c>
      <c r="U147" s="84">
        <v>27080081586.271999</v>
      </c>
      <c r="V147" s="84">
        <v>2.88</v>
      </c>
      <c r="W147" s="104">
        <v>1.94</v>
      </c>
      <c r="X147" s="84">
        <v>8.08</v>
      </c>
      <c r="Y147" s="84">
        <v>8.0299999999999994</v>
      </c>
      <c r="Z147" s="84">
        <v>68.900000000000006</v>
      </c>
      <c r="AA147" s="84">
        <v>72.02</v>
      </c>
      <c r="AB147" s="106">
        <f t="shared" si="2"/>
        <v>2.8800032489502931E-2</v>
      </c>
    </row>
    <row r="148" spans="2:28">
      <c r="B148" s="81">
        <v>9</v>
      </c>
      <c r="C148" s="81">
        <v>42702</v>
      </c>
      <c r="D148" s="103" t="s">
        <v>104</v>
      </c>
      <c r="E148" s="81" t="s">
        <v>105</v>
      </c>
      <c r="F148" s="81" t="s">
        <v>44</v>
      </c>
      <c r="G148" s="81">
        <v>1.5</v>
      </c>
      <c r="H148" s="103" t="s">
        <v>106</v>
      </c>
      <c r="I148" s="86">
        <v>19453285</v>
      </c>
      <c r="J148" s="84">
        <v>42573</v>
      </c>
      <c r="K148" s="84">
        <v>42757</v>
      </c>
      <c r="L148" s="84">
        <v>0</v>
      </c>
      <c r="M148" s="84">
        <v>0.29891000000000001</v>
      </c>
      <c r="N148" s="84">
        <v>129</v>
      </c>
      <c r="O148" s="84">
        <v>0.52581999999999995</v>
      </c>
      <c r="P148" s="84">
        <v>100.81</v>
      </c>
      <c r="Q148" s="84">
        <v>101.33582</v>
      </c>
      <c r="R148" s="84">
        <v>100.52522999999999</v>
      </c>
      <c r="S148" s="84">
        <v>9.6494599999999995</v>
      </c>
      <c r="T148" s="84">
        <v>1.41</v>
      </c>
      <c r="U148" s="84">
        <v>19713144941.313</v>
      </c>
      <c r="V148" s="84">
        <v>2.1</v>
      </c>
      <c r="W148" s="104">
        <v>1.41</v>
      </c>
      <c r="X148" s="84">
        <v>8.98</v>
      </c>
      <c r="Y148" s="84">
        <v>8.91</v>
      </c>
      <c r="Z148" s="84">
        <v>84.55</v>
      </c>
      <c r="AA148" s="84">
        <v>87.79</v>
      </c>
      <c r="AB148" s="106">
        <f t="shared" si="2"/>
        <v>2.0965195875477162E-2</v>
      </c>
    </row>
    <row r="149" spans="2:28">
      <c r="B149" s="81">
        <v>9</v>
      </c>
      <c r="C149" s="81">
        <v>42702</v>
      </c>
      <c r="D149" s="103" t="s">
        <v>108</v>
      </c>
      <c r="E149" s="81" t="s">
        <v>109</v>
      </c>
      <c r="F149" s="81" t="s">
        <v>44</v>
      </c>
      <c r="G149" s="81">
        <v>4.25</v>
      </c>
      <c r="H149" s="103" t="s">
        <v>110</v>
      </c>
      <c r="I149" s="86">
        <v>31004407</v>
      </c>
      <c r="J149" s="84">
        <v>42528</v>
      </c>
      <c r="K149" s="84">
        <v>42711</v>
      </c>
      <c r="L149" s="84">
        <v>0</v>
      </c>
      <c r="M149" s="84">
        <v>4.9180000000000001E-2</v>
      </c>
      <c r="N149" s="84">
        <v>174</v>
      </c>
      <c r="O149" s="84">
        <v>2.0204900000000001</v>
      </c>
      <c r="P149" s="84">
        <v>127.53</v>
      </c>
      <c r="Q149" s="84">
        <v>129.55049</v>
      </c>
      <c r="R149" s="84">
        <v>102.01944</v>
      </c>
      <c r="S149" s="84">
        <v>11.02459</v>
      </c>
      <c r="T149" s="84">
        <v>1.53</v>
      </c>
      <c r="U149" s="84">
        <v>40166361749.190002</v>
      </c>
      <c r="V149" s="84">
        <v>4.2699999999999996</v>
      </c>
      <c r="W149" s="104">
        <v>2.88</v>
      </c>
      <c r="X149" s="84">
        <v>9.06</v>
      </c>
      <c r="Y149" s="84">
        <v>8.99</v>
      </c>
      <c r="Z149" s="84">
        <v>93.11</v>
      </c>
      <c r="AA149" s="84">
        <v>96.17</v>
      </c>
      <c r="AB149" s="106">
        <f t="shared" si="2"/>
        <v>4.2717468175879694E-2</v>
      </c>
    </row>
    <row r="150" spans="2:28">
      <c r="B150" s="81">
        <v>9</v>
      </c>
      <c r="C150" s="81">
        <v>42702</v>
      </c>
      <c r="D150" s="103">
        <v>240419</v>
      </c>
      <c r="E150" s="81" t="s">
        <v>111</v>
      </c>
      <c r="F150" s="81" t="s">
        <v>44</v>
      </c>
      <c r="G150" s="81">
        <v>6</v>
      </c>
      <c r="H150" s="103">
        <v>2028</v>
      </c>
      <c r="I150" s="86">
        <v>19027662</v>
      </c>
      <c r="J150" s="84">
        <v>42528</v>
      </c>
      <c r="K150" s="84">
        <v>42711</v>
      </c>
      <c r="L150" s="84">
        <v>0</v>
      </c>
      <c r="M150" s="84">
        <v>4.9180000000000001E-2</v>
      </c>
      <c r="N150" s="84">
        <v>174</v>
      </c>
      <c r="O150" s="84">
        <v>2.8524600000000002</v>
      </c>
      <c r="P150" s="84">
        <v>148.71</v>
      </c>
      <c r="Q150" s="84">
        <v>151.56245999999999</v>
      </c>
      <c r="R150" s="84">
        <v>102.85038</v>
      </c>
      <c r="S150" s="84">
        <v>12.02459</v>
      </c>
      <c r="T150" s="84">
        <v>1.55</v>
      </c>
      <c r="U150" s="84">
        <v>28838792420.528</v>
      </c>
      <c r="V150" s="84">
        <v>3.07</v>
      </c>
      <c r="W150" s="104">
        <v>2.0699999999999998</v>
      </c>
      <c r="X150" s="84">
        <v>9.2200000000000006</v>
      </c>
      <c r="Y150" s="84">
        <v>9.15</v>
      </c>
      <c r="Z150" s="84">
        <v>100.46</v>
      </c>
      <c r="AA150" s="84">
        <v>103.47</v>
      </c>
      <c r="AB150" s="106">
        <f t="shared" si="2"/>
        <v>3.0670445213513729E-2</v>
      </c>
    </row>
    <row r="151" spans="2:28">
      <c r="B151" s="81">
        <v>9</v>
      </c>
      <c r="C151" s="81">
        <v>42702</v>
      </c>
      <c r="D151" s="103" t="s">
        <v>112</v>
      </c>
      <c r="E151" s="81" t="s">
        <v>113</v>
      </c>
      <c r="F151" s="81" t="s">
        <v>44</v>
      </c>
      <c r="G151" s="81">
        <v>4.75</v>
      </c>
      <c r="H151" s="103" t="s">
        <v>114</v>
      </c>
      <c r="I151" s="86">
        <v>33640504</v>
      </c>
      <c r="J151" s="84">
        <v>42528</v>
      </c>
      <c r="K151" s="84">
        <v>42711</v>
      </c>
      <c r="L151" s="84">
        <v>0</v>
      </c>
      <c r="M151" s="84">
        <v>4.9180000000000001E-2</v>
      </c>
      <c r="N151" s="84">
        <v>174</v>
      </c>
      <c r="O151" s="84">
        <v>2.2582</v>
      </c>
      <c r="P151" s="84">
        <v>137.83000000000001</v>
      </c>
      <c r="Q151" s="84">
        <v>140.0882</v>
      </c>
      <c r="R151" s="84">
        <v>102.25689</v>
      </c>
      <c r="S151" s="84">
        <v>14.02459</v>
      </c>
      <c r="T151" s="84">
        <v>1.71</v>
      </c>
      <c r="U151" s="84">
        <v>47126375421.560997</v>
      </c>
      <c r="V151" s="84">
        <v>5.01</v>
      </c>
      <c r="W151" s="104">
        <v>3.38</v>
      </c>
      <c r="X151" s="84">
        <v>10.83</v>
      </c>
      <c r="Y151" s="84">
        <v>10.74</v>
      </c>
      <c r="Z151" s="84">
        <v>138.08000000000001</v>
      </c>
      <c r="AA151" s="84">
        <v>141.08000000000001</v>
      </c>
      <c r="AB151" s="106">
        <f t="shared" si="2"/>
        <v>5.0119536712973208E-2</v>
      </c>
    </row>
    <row r="152" spans="2:28">
      <c r="B152" s="81">
        <v>9</v>
      </c>
      <c r="C152" s="81">
        <v>42702</v>
      </c>
      <c r="D152" s="103">
        <v>489308</v>
      </c>
      <c r="E152" s="81" t="s">
        <v>115</v>
      </c>
      <c r="F152" s="81" t="s">
        <v>44</v>
      </c>
      <c r="G152" s="81">
        <v>4.25</v>
      </c>
      <c r="H152" s="103" t="s">
        <v>116</v>
      </c>
      <c r="I152" s="86">
        <v>35440462</v>
      </c>
      <c r="J152" s="84">
        <v>42528</v>
      </c>
      <c r="K152" s="84">
        <v>42711</v>
      </c>
      <c r="L152" s="84">
        <v>0</v>
      </c>
      <c r="M152" s="84">
        <v>4.9180000000000001E-2</v>
      </c>
      <c r="N152" s="84">
        <v>174</v>
      </c>
      <c r="O152" s="84">
        <v>2.0204900000000001</v>
      </c>
      <c r="P152" s="84">
        <v>132.97999999999999</v>
      </c>
      <c r="Q152" s="84">
        <v>135.00049000000001</v>
      </c>
      <c r="R152" s="84">
        <v>102.01944</v>
      </c>
      <c r="S152" s="84">
        <v>15.52459</v>
      </c>
      <c r="T152" s="84">
        <v>1.8</v>
      </c>
      <c r="U152" s="84">
        <v>47844797997.353996</v>
      </c>
      <c r="V152" s="84">
        <v>5.09</v>
      </c>
      <c r="W152" s="104">
        <v>3.43</v>
      </c>
      <c r="X152" s="84">
        <v>11.95</v>
      </c>
      <c r="Y152" s="84">
        <v>11.84</v>
      </c>
      <c r="Z152" s="84">
        <v>168.42</v>
      </c>
      <c r="AA152" s="84">
        <v>171.29</v>
      </c>
      <c r="AB152" s="106">
        <f t="shared" si="2"/>
        <v>5.0883588824785143E-2</v>
      </c>
    </row>
    <row r="153" spans="2:28">
      <c r="B153" s="81">
        <v>9</v>
      </c>
      <c r="C153" s="81">
        <v>42702</v>
      </c>
      <c r="D153" s="103" t="s">
        <v>117</v>
      </c>
      <c r="E153" s="81" t="s">
        <v>118</v>
      </c>
      <c r="F153" s="81" t="s">
        <v>44</v>
      </c>
      <c r="G153" s="81">
        <v>4.5</v>
      </c>
      <c r="H153" s="103" t="s">
        <v>119</v>
      </c>
      <c r="I153" s="86">
        <v>31783830</v>
      </c>
      <c r="J153" s="84">
        <v>42620</v>
      </c>
      <c r="K153" s="84">
        <v>42801</v>
      </c>
      <c r="L153" s="84">
        <v>0</v>
      </c>
      <c r="M153" s="84">
        <v>0.54696</v>
      </c>
      <c r="N153" s="84">
        <v>82</v>
      </c>
      <c r="O153" s="84">
        <v>1.0193399999999999</v>
      </c>
      <c r="P153" s="84">
        <v>139.1</v>
      </c>
      <c r="Q153" s="84">
        <v>140.11933999999999</v>
      </c>
      <c r="R153" s="84">
        <v>101.01314000000001</v>
      </c>
      <c r="S153" s="84">
        <v>17.773479999999999</v>
      </c>
      <c r="T153" s="84">
        <v>1.9</v>
      </c>
      <c r="U153" s="84">
        <v>44535291874.474998</v>
      </c>
      <c r="V153" s="84">
        <v>4.74</v>
      </c>
      <c r="W153" s="104">
        <v>3.19</v>
      </c>
      <c r="X153" s="84">
        <v>13.24</v>
      </c>
      <c r="Y153" s="84">
        <v>13.11</v>
      </c>
      <c r="Z153" s="84">
        <v>209.81</v>
      </c>
      <c r="AA153" s="84">
        <v>212.38</v>
      </c>
      <c r="AB153" s="106">
        <f t="shared" si="2"/>
        <v>4.736388436748977E-2</v>
      </c>
    </row>
    <row r="154" spans="2:28">
      <c r="B154" s="81">
        <v>9</v>
      </c>
      <c r="C154" s="81">
        <v>42702</v>
      </c>
      <c r="D154" s="103">
        <v>3245239</v>
      </c>
      <c r="E154" s="81" t="s">
        <v>120</v>
      </c>
      <c r="F154" s="81" t="s">
        <v>44</v>
      </c>
      <c r="G154" s="81">
        <v>4.25</v>
      </c>
      <c r="H154" s="103" t="s">
        <v>121</v>
      </c>
      <c r="I154" s="86">
        <v>29761912</v>
      </c>
      <c r="J154" s="84">
        <v>42620</v>
      </c>
      <c r="K154" s="84">
        <v>42801</v>
      </c>
      <c r="L154" s="84">
        <v>0</v>
      </c>
      <c r="M154" s="84">
        <v>0.54696</v>
      </c>
      <c r="N154" s="84">
        <v>82</v>
      </c>
      <c r="O154" s="84">
        <v>0.96270999999999995</v>
      </c>
      <c r="P154" s="84">
        <v>136.75</v>
      </c>
      <c r="Q154" s="84">
        <v>137.71270999999999</v>
      </c>
      <c r="R154" s="84">
        <v>100.95717</v>
      </c>
      <c r="S154" s="84">
        <v>19.273479999999999</v>
      </c>
      <c r="T154" s="84">
        <v>1.95</v>
      </c>
      <c r="U154" s="84">
        <v>40985934724.419998</v>
      </c>
      <c r="V154" s="84">
        <v>4.3600000000000003</v>
      </c>
      <c r="W154" s="104">
        <v>2.94</v>
      </c>
      <c r="X154" s="84">
        <v>14.21</v>
      </c>
      <c r="Y154" s="84">
        <v>14.07</v>
      </c>
      <c r="Z154" s="84">
        <v>243.23</v>
      </c>
      <c r="AA154" s="84">
        <v>245.52</v>
      </c>
      <c r="AB154" s="106">
        <f t="shared" si="2"/>
        <v>4.358909510355144E-2</v>
      </c>
    </row>
    <row r="155" spans="2:28">
      <c r="B155" s="81" t="s">
        <v>180</v>
      </c>
      <c r="C155" s="81">
        <v>42702</v>
      </c>
      <c r="D155" s="103">
        <v>489308</v>
      </c>
      <c r="E155" s="81" t="s">
        <v>115</v>
      </c>
      <c r="F155" s="81" t="s">
        <v>44</v>
      </c>
      <c r="G155" s="81">
        <v>4.25</v>
      </c>
      <c r="H155" s="103" t="s">
        <v>116</v>
      </c>
      <c r="I155" s="86">
        <v>35440462</v>
      </c>
      <c r="J155" s="84">
        <v>42528</v>
      </c>
      <c r="K155" s="84">
        <v>42711</v>
      </c>
      <c r="L155" s="84">
        <v>0</v>
      </c>
      <c r="M155" s="84">
        <v>4.9180000000000001E-2</v>
      </c>
      <c r="N155" s="84">
        <v>174</v>
      </c>
      <c r="O155" s="84">
        <v>2.0204900000000001</v>
      </c>
      <c r="P155" s="84">
        <v>132.97999999999999</v>
      </c>
      <c r="Q155" s="84">
        <v>135.00049000000001</v>
      </c>
      <c r="R155" s="84">
        <v>102.01944</v>
      </c>
      <c r="S155" s="84">
        <v>15.52459</v>
      </c>
      <c r="T155" s="84">
        <v>1.8</v>
      </c>
      <c r="U155" s="84">
        <v>47844797997.353996</v>
      </c>
      <c r="V155" s="84">
        <v>19.77</v>
      </c>
      <c r="W155" s="104">
        <v>3.43</v>
      </c>
      <c r="X155" s="84">
        <v>11.95</v>
      </c>
      <c r="Y155" s="84">
        <v>11.84</v>
      </c>
      <c r="Z155" s="84">
        <v>168.42</v>
      </c>
      <c r="AA155" s="84">
        <v>171.29</v>
      </c>
      <c r="AB155" s="106">
        <f t="shared" si="2"/>
        <v>0.19767327045928279</v>
      </c>
    </row>
    <row r="156" spans="2:28">
      <c r="B156" s="81" t="s">
        <v>180</v>
      </c>
      <c r="C156" s="81">
        <v>42702</v>
      </c>
      <c r="D156" s="103" t="s">
        <v>117</v>
      </c>
      <c r="E156" s="81" t="s">
        <v>118</v>
      </c>
      <c r="F156" s="81" t="s">
        <v>44</v>
      </c>
      <c r="G156" s="81">
        <v>4.5</v>
      </c>
      <c r="H156" s="103" t="s">
        <v>119</v>
      </c>
      <c r="I156" s="86">
        <v>31783830</v>
      </c>
      <c r="J156" s="84">
        <v>42620</v>
      </c>
      <c r="K156" s="84">
        <v>42801</v>
      </c>
      <c r="L156" s="84">
        <v>0</v>
      </c>
      <c r="M156" s="84">
        <v>0.54696</v>
      </c>
      <c r="N156" s="84">
        <v>82</v>
      </c>
      <c r="O156" s="84">
        <v>1.0193399999999999</v>
      </c>
      <c r="P156" s="84">
        <v>139.1</v>
      </c>
      <c r="Q156" s="84">
        <v>140.11933999999999</v>
      </c>
      <c r="R156" s="84">
        <v>101.01314000000001</v>
      </c>
      <c r="S156" s="84">
        <v>17.773479999999999</v>
      </c>
      <c r="T156" s="84">
        <v>1.9</v>
      </c>
      <c r="U156" s="84">
        <v>44535291874.474998</v>
      </c>
      <c r="V156" s="84">
        <v>18.399999999999999</v>
      </c>
      <c r="W156" s="104">
        <v>3.19</v>
      </c>
      <c r="X156" s="84">
        <v>13.24</v>
      </c>
      <c r="Y156" s="84">
        <v>13.11</v>
      </c>
      <c r="Z156" s="84">
        <v>209.81</v>
      </c>
      <c r="AA156" s="84">
        <v>212.38</v>
      </c>
      <c r="AB156" s="106">
        <f t="shared" si="2"/>
        <v>0.18399987384570127</v>
      </c>
    </row>
    <row r="157" spans="2:28">
      <c r="B157" s="81" t="s">
        <v>180</v>
      </c>
      <c r="C157" s="81">
        <v>42702</v>
      </c>
      <c r="D157" s="103">
        <v>3245239</v>
      </c>
      <c r="E157" s="81" t="s">
        <v>120</v>
      </c>
      <c r="F157" s="81" t="s">
        <v>44</v>
      </c>
      <c r="G157" s="81">
        <v>4.25</v>
      </c>
      <c r="H157" s="103" t="s">
        <v>121</v>
      </c>
      <c r="I157" s="86">
        <v>29761912</v>
      </c>
      <c r="J157" s="84">
        <v>42620</v>
      </c>
      <c r="K157" s="84">
        <v>42801</v>
      </c>
      <c r="L157" s="84">
        <v>0</v>
      </c>
      <c r="M157" s="84">
        <v>0.54696</v>
      </c>
      <c r="N157" s="84">
        <v>82</v>
      </c>
      <c r="O157" s="84">
        <v>0.96270999999999995</v>
      </c>
      <c r="P157" s="84">
        <v>136.75</v>
      </c>
      <c r="Q157" s="84">
        <v>137.71270999999999</v>
      </c>
      <c r="R157" s="84">
        <v>100.95717</v>
      </c>
      <c r="S157" s="84">
        <v>19.273479999999999</v>
      </c>
      <c r="T157" s="84">
        <v>1.95</v>
      </c>
      <c r="U157" s="84">
        <v>40985934724.419998</v>
      </c>
      <c r="V157" s="84">
        <v>16.93</v>
      </c>
      <c r="W157" s="104">
        <v>2.94</v>
      </c>
      <c r="X157" s="84">
        <v>14.21</v>
      </c>
      <c r="Y157" s="84">
        <v>14.07</v>
      </c>
      <c r="Z157" s="84">
        <v>243.23</v>
      </c>
      <c r="AA157" s="84">
        <v>245.52</v>
      </c>
      <c r="AB157" s="106">
        <f t="shared" si="2"/>
        <v>0.16933552024307527</v>
      </c>
    </row>
    <row r="158" spans="2:28">
      <c r="B158" s="81" t="s">
        <v>180</v>
      </c>
      <c r="C158" s="81">
        <v>42702</v>
      </c>
      <c r="D158" s="103" t="s">
        <v>122</v>
      </c>
      <c r="E158" s="81" t="s">
        <v>123</v>
      </c>
      <c r="F158" s="81" t="s">
        <v>44</v>
      </c>
      <c r="G158" s="81">
        <v>1.75</v>
      </c>
      <c r="H158" s="103" t="s">
        <v>124</v>
      </c>
      <c r="I158" s="86">
        <v>2711090</v>
      </c>
      <c r="J158" s="84">
        <v>42683</v>
      </c>
      <c r="K158" s="84">
        <v>42801</v>
      </c>
      <c r="L158" s="84">
        <v>0</v>
      </c>
      <c r="M158" s="84">
        <v>0.54696</v>
      </c>
      <c r="N158" s="84">
        <v>19</v>
      </c>
      <c r="O158" s="84">
        <v>9.1850000000000001E-2</v>
      </c>
      <c r="P158" s="84">
        <v>95.28</v>
      </c>
      <c r="Q158" s="84">
        <v>95.371849999999995</v>
      </c>
      <c r="R158" s="84">
        <v>100.09235</v>
      </c>
      <c r="S158" s="84">
        <v>20.773479999999999</v>
      </c>
      <c r="T158" s="84">
        <v>2.0299999999999998</v>
      </c>
      <c r="U158" s="84">
        <v>2585616710.6329999</v>
      </c>
      <c r="V158" s="84">
        <v>1.07</v>
      </c>
      <c r="W158" s="104">
        <v>0.19</v>
      </c>
      <c r="X158" s="84">
        <v>17.39</v>
      </c>
      <c r="Y158" s="84">
        <v>17.21</v>
      </c>
      <c r="Z158" s="84">
        <v>338.92</v>
      </c>
      <c r="AA158" s="84">
        <v>340.67</v>
      </c>
      <c r="AB158" s="106">
        <f t="shared" si="2"/>
        <v>1.0682609870633467E-2</v>
      </c>
    </row>
    <row r="159" spans="2:28">
      <c r="B159" s="81" t="s">
        <v>180</v>
      </c>
      <c r="C159" s="81">
        <v>42702</v>
      </c>
      <c r="D159" s="103" t="s">
        <v>125</v>
      </c>
      <c r="E159" s="81" t="s">
        <v>126</v>
      </c>
      <c r="F159" s="81" t="s">
        <v>44</v>
      </c>
      <c r="G159" s="81">
        <v>4.75</v>
      </c>
      <c r="H159" s="103" t="s">
        <v>127</v>
      </c>
      <c r="I159" s="86">
        <v>25201400</v>
      </c>
      <c r="J159" s="84">
        <v>42528</v>
      </c>
      <c r="K159" s="84">
        <v>42711</v>
      </c>
      <c r="L159" s="84">
        <v>0</v>
      </c>
      <c r="M159" s="84">
        <v>4.9180000000000001E-2</v>
      </c>
      <c r="N159" s="84">
        <v>174</v>
      </c>
      <c r="O159" s="84">
        <v>2.2582</v>
      </c>
      <c r="P159" s="84">
        <v>148.88999999999999</v>
      </c>
      <c r="Q159" s="84">
        <v>151.1482</v>
      </c>
      <c r="R159" s="84">
        <v>102.25689</v>
      </c>
      <c r="S159" s="84">
        <v>22.02459</v>
      </c>
      <c r="T159" s="84">
        <v>2</v>
      </c>
      <c r="U159" s="84">
        <v>38091461648.525002</v>
      </c>
      <c r="V159" s="84">
        <v>15.74</v>
      </c>
      <c r="W159" s="104">
        <v>2.73</v>
      </c>
      <c r="X159" s="84">
        <v>15.25</v>
      </c>
      <c r="Y159" s="84">
        <v>15.1</v>
      </c>
      <c r="Z159" s="84">
        <v>290.62</v>
      </c>
      <c r="AA159" s="84">
        <v>292.38</v>
      </c>
      <c r="AB159" s="106">
        <f t="shared" si="2"/>
        <v>0.157376854241389</v>
      </c>
    </row>
    <row r="160" spans="2:28">
      <c r="B160" s="81" t="s">
        <v>180</v>
      </c>
      <c r="C160" s="81">
        <v>42702</v>
      </c>
      <c r="D160" s="103" t="s">
        <v>128</v>
      </c>
      <c r="E160" s="81" t="s">
        <v>129</v>
      </c>
      <c r="F160" s="81" t="s">
        <v>44</v>
      </c>
      <c r="G160" s="81">
        <v>4.25</v>
      </c>
      <c r="H160" s="103" t="s">
        <v>130</v>
      </c>
      <c r="I160" s="86">
        <v>22765628</v>
      </c>
      <c r="J160" s="84">
        <v>42620</v>
      </c>
      <c r="K160" s="84">
        <v>42801</v>
      </c>
      <c r="L160" s="84">
        <v>0</v>
      </c>
      <c r="M160" s="84">
        <v>0.54696</v>
      </c>
      <c r="N160" s="84">
        <v>82</v>
      </c>
      <c r="O160" s="84">
        <v>0.96270999999999995</v>
      </c>
      <c r="P160" s="84">
        <v>140.46</v>
      </c>
      <c r="Q160" s="84">
        <v>141.42271</v>
      </c>
      <c r="R160" s="84">
        <v>100.95717</v>
      </c>
      <c r="S160" s="84">
        <v>22.773479999999999</v>
      </c>
      <c r="T160" s="84">
        <v>2.02</v>
      </c>
      <c r="U160" s="84">
        <v>32195767424.655998</v>
      </c>
      <c r="V160" s="84">
        <v>13.3</v>
      </c>
      <c r="W160" s="104">
        <v>2.31</v>
      </c>
      <c r="X160" s="84">
        <v>16.059999999999999</v>
      </c>
      <c r="Y160" s="84">
        <v>15.9</v>
      </c>
      <c r="Z160" s="84">
        <v>318.54000000000002</v>
      </c>
      <c r="AA160" s="84">
        <v>320.07</v>
      </c>
      <c r="AB160" s="106">
        <f t="shared" si="2"/>
        <v>0.13301848702820648</v>
      </c>
    </row>
    <row r="161" spans="2:28">
      <c r="B161" s="81" t="s">
        <v>180</v>
      </c>
      <c r="C161" s="81">
        <v>42702</v>
      </c>
      <c r="D161" s="103" t="s">
        <v>131</v>
      </c>
      <c r="E161" s="81" t="s">
        <v>132</v>
      </c>
      <c r="F161" s="81" t="s">
        <v>44</v>
      </c>
      <c r="G161" s="81">
        <v>4.25</v>
      </c>
      <c r="H161" s="103" t="s">
        <v>133</v>
      </c>
      <c r="I161" s="86">
        <v>24846140</v>
      </c>
      <c r="J161" s="84">
        <v>42528</v>
      </c>
      <c r="K161" s="84">
        <v>42711</v>
      </c>
      <c r="L161" s="84">
        <v>0</v>
      </c>
      <c r="M161" s="84">
        <v>4.9180000000000001E-2</v>
      </c>
      <c r="N161" s="84">
        <v>174</v>
      </c>
      <c r="O161" s="84">
        <v>2.0204900000000001</v>
      </c>
      <c r="P161" s="84">
        <v>142.07</v>
      </c>
      <c r="Q161" s="84">
        <v>144.09048999999999</v>
      </c>
      <c r="R161" s="84">
        <v>102.01944</v>
      </c>
      <c r="S161" s="84">
        <v>24.02459</v>
      </c>
      <c r="T161" s="84">
        <v>2.0299999999999998</v>
      </c>
      <c r="U161" s="84">
        <v>35800925320.130997</v>
      </c>
      <c r="V161" s="84">
        <v>14.79</v>
      </c>
      <c r="W161" s="104">
        <v>2.57</v>
      </c>
      <c r="X161" s="84">
        <v>16.579999999999998</v>
      </c>
      <c r="Y161" s="84">
        <v>16.41</v>
      </c>
      <c r="Z161" s="84">
        <v>344.46</v>
      </c>
      <c r="AA161" s="84">
        <v>345.7</v>
      </c>
      <c r="AB161" s="106">
        <f t="shared" si="2"/>
        <v>0.14791338431171178</v>
      </c>
    </row>
    <row r="162" spans="2:28">
      <c r="B162" s="81" t="s">
        <v>181</v>
      </c>
      <c r="C162" s="81">
        <v>42702</v>
      </c>
      <c r="D162" s="103" t="s">
        <v>134</v>
      </c>
      <c r="E162" s="81" t="s">
        <v>135</v>
      </c>
      <c r="F162" s="81" t="s">
        <v>44</v>
      </c>
      <c r="G162" s="81">
        <v>4.5</v>
      </c>
      <c r="H162" s="103" t="s">
        <v>136</v>
      </c>
      <c r="I162" s="86">
        <v>26635466</v>
      </c>
      <c r="J162" s="84">
        <v>42528</v>
      </c>
      <c r="K162" s="84">
        <v>42711</v>
      </c>
      <c r="L162" s="84">
        <v>0</v>
      </c>
      <c r="M162" s="84">
        <v>4.9180000000000001E-2</v>
      </c>
      <c r="N162" s="84">
        <v>174</v>
      </c>
      <c r="O162" s="84">
        <v>2.1393399999999998</v>
      </c>
      <c r="P162" s="84">
        <v>149.84</v>
      </c>
      <c r="Q162" s="84">
        <v>151.97934000000001</v>
      </c>
      <c r="R162" s="84">
        <v>102.13817</v>
      </c>
      <c r="S162" s="84">
        <v>26.02459</v>
      </c>
      <c r="T162" s="84">
        <v>2.0299999999999998</v>
      </c>
      <c r="U162" s="84">
        <v>40480406568.007004</v>
      </c>
      <c r="V162" s="84">
        <v>11.7</v>
      </c>
      <c r="W162" s="104">
        <v>2.9</v>
      </c>
      <c r="X162" s="84">
        <v>17.37</v>
      </c>
      <c r="Y162" s="84">
        <v>17.2</v>
      </c>
      <c r="Z162" s="84">
        <v>384.68</v>
      </c>
      <c r="AA162" s="84">
        <v>385.52</v>
      </c>
      <c r="AB162" s="106">
        <f t="shared" si="2"/>
        <v>0.11704390194649279</v>
      </c>
    </row>
    <row r="163" spans="2:28">
      <c r="B163" s="81" t="s">
        <v>181</v>
      </c>
      <c r="C163" s="81">
        <v>42702</v>
      </c>
      <c r="D163" s="103" t="s">
        <v>137</v>
      </c>
      <c r="E163" s="81" t="s">
        <v>138</v>
      </c>
      <c r="F163" s="81" t="s">
        <v>44</v>
      </c>
      <c r="G163" s="81">
        <v>3.25</v>
      </c>
      <c r="H163" s="103" t="s">
        <v>139</v>
      </c>
      <c r="I163" s="86">
        <v>27343680</v>
      </c>
      <c r="J163" s="84">
        <v>42573</v>
      </c>
      <c r="K163" s="84">
        <v>42757</v>
      </c>
      <c r="L163" s="84">
        <v>0</v>
      </c>
      <c r="M163" s="84">
        <v>0.29891000000000001</v>
      </c>
      <c r="N163" s="84">
        <v>129</v>
      </c>
      <c r="O163" s="84">
        <v>1.13927</v>
      </c>
      <c r="P163" s="84">
        <v>124.74</v>
      </c>
      <c r="Q163" s="84">
        <v>125.87927000000001</v>
      </c>
      <c r="R163" s="84">
        <v>101.13652</v>
      </c>
      <c r="S163" s="84">
        <v>27.149460000000001</v>
      </c>
      <c r="T163" s="84">
        <v>2.06</v>
      </c>
      <c r="U163" s="84">
        <v>34420023764.609001</v>
      </c>
      <c r="V163" s="84">
        <v>9.9499999999999993</v>
      </c>
      <c r="W163" s="104">
        <v>2.4700000000000002</v>
      </c>
      <c r="X163" s="84">
        <v>19.11</v>
      </c>
      <c r="Y163" s="84">
        <v>18.91</v>
      </c>
      <c r="Z163" s="84">
        <v>452.99</v>
      </c>
      <c r="AA163" s="84">
        <v>453.17</v>
      </c>
      <c r="AB163" s="106">
        <f t="shared" si="2"/>
        <v>9.9521082618889145E-2</v>
      </c>
    </row>
    <row r="164" spans="2:28">
      <c r="B164" s="81" t="s">
        <v>181</v>
      </c>
      <c r="C164" s="81">
        <v>42702</v>
      </c>
      <c r="D164" s="103" t="s">
        <v>140</v>
      </c>
      <c r="E164" s="81" t="s">
        <v>141</v>
      </c>
      <c r="F164" s="81" t="s">
        <v>44</v>
      </c>
      <c r="G164" s="81">
        <v>3.5</v>
      </c>
      <c r="H164" s="103" t="s">
        <v>142</v>
      </c>
      <c r="I164" s="86">
        <v>27622736</v>
      </c>
      <c r="J164" s="84">
        <v>42573</v>
      </c>
      <c r="K164" s="84">
        <v>42757</v>
      </c>
      <c r="L164" s="84">
        <v>0</v>
      </c>
      <c r="M164" s="84">
        <v>0.29891000000000001</v>
      </c>
      <c r="N164" s="84">
        <v>129</v>
      </c>
      <c r="O164" s="84">
        <v>1.2269000000000001</v>
      </c>
      <c r="P164" s="84">
        <v>130.69</v>
      </c>
      <c r="Q164" s="84">
        <v>131.9169</v>
      </c>
      <c r="R164" s="84">
        <v>101.22372</v>
      </c>
      <c r="S164" s="84">
        <v>28.149460000000001</v>
      </c>
      <c r="T164" s="84">
        <v>2.06</v>
      </c>
      <c r="U164" s="84">
        <v>36439057626.877998</v>
      </c>
      <c r="V164" s="84">
        <v>10.54</v>
      </c>
      <c r="W164" s="104">
        <v>2.61</v>
      </c>
      <c r="X164" s="84">
        <v>19.32</v>
      </c>
      <c r="Y164" s="84">
        <v>19.13</v>
      </c>
      <c r="Z164" s="84">
        <v>469.36</v>
      </c>
      <c r="AA164" s="84">
        <v>469.31</v>
      </c>
      <c r="AB164" s="106">
        <f t="shared" si="2"/>
        <v>0.10535885998915966</v>
      </c>
    </row>
    <row r="165" spans="2:28">
      <c r="B165" s="81" t="s">
        <v>181</v>
      </c>
      <c r="C165" s="81">
        <v>42702</v>
      </c>
      <c r="D165" s="103" t="s">
        <v>143</v>
      </c>
      <c r="E165" s="81" t="s">
        <v>144</v>
      </c>
      <c r="F165" s="81" t="s">
        <v>44</v>
      </c>
      <c r="G165" s="81">
        <v>4.25</v>
      </c>
      <c r="H165" s="103" t="s">
        <v>145</v>
      </c>
      <c r="I165" s="86">
        <v>23107694</v>
      </c>
      <c r="J165" s="84">
        <v>42528</v>
      </c>
      <c r="K165" s="84">
        <v>42711</v>
      </c>
      <c r="L165" s="84">
        <v>0</v>
      </c>
      <c r="M165" s="84">
        <v>4.9180000000000001E-2</v>
      </c>
      <c r="N165" s="84">
        <v>174</v>
      </c>
      <c r="O165" s="84">
        <v>2.0204900000000001</v>
      </c>
      <c r="P165" s="84">
        <v>149.84</v>
      </c>
      <c r="Q165" s="84">
        <v>151.86049</v>
      </c>
      <c r="R165" s="84">
        <v>102.01944</v>
      </c>
      <c r="S165" s="84">
        <v>30.02459</v>
      </c>
      <c r="T165" s="84">
        <v>2.0299999999999998</v>
      </c>
      <c r="U165" s="84">
        <v>35091457752.796997</v>
      </c>
      <c r="V165" s="84">
        <v>10.15</v>
      </c>
      <c r="W165" s="104">
        <v>2.52</v>
      </c>
      <c r="X165" s="84">
        <v>19.420000000000002</v>
      </c>
      <c r="Y165" s="84">
        <v>19.23</v>
      </c>
      <c r="Z165" s="84">
        <v>489.04</v>
      </c>
      <c r="AA165" s="84">
        <v>488.8</v>
      </c>
      <c r="AB165" s="106">
        <f t="shared" si="2"/>
        <v>0.10146244785060914</v>
      </c>
    </row>
    <row r="166" spans="2:28">
      <c r="B166" s="81" t="s">
        <v>181</v>
      </c>
      <c r="C166" s="81">
        <v>42702</v>
      </c>
      <c r="D166" s="103" t="s">
        <v>146</v>
      </c>
      <c r="E166" s="81" t="s">
        <v>147</v>
      </c>
      <c r="F166" s="81" t="s">
        <v>44</v>
      </c>
      <c r="G166" s="81">
        <v>1.5</v>
      </c>
      <c r="H166" s="103" t="s">
        <v>148</v>
      </c>
      <c r="I166" s="86">
        <v>4874999</v>
      </c>
      <c r="J166" s="84">
        <v>42634</v>
      </c>
      <c r="K166" s="84">
        <v>42757</v>
      </c>
      <c r="L166" s="84">
        <v>0</v>
      </c>
      <c r="M166" s="84">
        <v>0.29891000000000001</v>
      </c>
      <c r="N166" s="84">
        <v>68</v>
      </c>
      <c r="O166" s="84">
        <v>0.27717000000000003</v>
      </c>
      <c r="P166" s="84">
        <v>88.89</v>
      </c>
      <c r="Q166" s="84">
        <v>89.167169999999999</v>
      </c>
      <c r="R166" s="84">
        <v>100.27714</v>
      </c>
      <c r="S166" s="84">
        <v>30.649460000000001</v>
      </c>
      <c r="T166" s="84">
        <v>1.99</v>
      </c>
      <c r="U166" s="84">
        <v>4346898836.5889997</v>
      </c>
      <c r="V166" s="84">
        <v>1.26</v>
      </c>
      <c r="W166" s="104">
        <v>0.31</v>
      </c>
      <c r="X166" s="84">
        <v>24.16</v>
      </c>
      <c r="Y166" s="84">
        <v>23.92</v>
      </c>
      <c r="Z166" s="84">
        <v>680.37</v>
      </c>
      <c r="AA166" s="84">
        <v>678.9</v>
      </c>
      <c r="AB166" s="106">
        <f t="shared" si="2"/>
        <v>1.2568500277938179E-2</v>
      </c>
    </row>
    <row r="167" spans="2:28">
      <c r="B167" s="81" t="s">
        <v>181</v>
      </c>
      <c r="C167" s="81">
        <v>42702</v>
      </c>
      <c r="D167" s="103" t="s">
        <v>149</v>
      </c>
      <c r="E167" s="81" t="s">
        <v>150</v>
      </c>
      <c r="F167" s="81" t="s">
        <v>44</v>
      </c>
      <c r="G167" s="81">
        <v>4.25</v>
      </c>
      <c r="H167" s="103" t="s">
        <v>151</v>
      </c>
      <c r="I167" s="86">
        <v>19772077</v>
      </c>
      <c r="J167" s="84">
        <v>42528</v>
      </c>
      <c r="K167" s="84">
        <v>42711</v>
      </c>
      <c r="L167" s="84">
        <v>0</v>
      </c>
      <c r="M167" s="84">
        <v>4.9180000000000001E-2</v>
      </c>
      <c r="N167" s="84">
        <v>174</v>
      </c>
      <c r="O167" s="84">
        <v>2.0204900000000001</v>
      </c>
      <c r="P167" s="84">
        <v>155.44</v>
      </c>
      <c r="Q167" s="84">
        <v>157.46048999999999</v>
      </c>
      <c r="R167" s="84">
        <v>102.01944</v>
      </c>
      <c r="S167" s="84">
        <v>33.024590000000003</v>
      </c>
      <c r="T167" s="84">
        <v>1.96</v>
      </c>
      <c r="U167" s="84">
        <v>31133209683.923</v>
      </c>
      <c r="V167" s="84">
        <v>9</v>
      </c>
      <c r="W167" s="104">
        <v>2.23</v>
      </c>
      <c r="X167" s="84">
        <v>20.82</v>
      </c>
      <c r="Y167" s="84">
        <v>20.61</v>
      </c>
      <c r="Z167" s="84">
        <v>568.88</v>
      </c>
      <c r="AA167" s="84">
        <v>568.09</v>
      </c>
      <c r="AB167" s="106">
        <f t="shared" si="2"/>
        <v>9.0017681403541508E-2</v>
      </c>
    </row>
    <row r="168" spans="2:28">
      <c r="B168" s="81" t="s">
        <v>181</v>
      </c>
      <c r="C168" s="81">
        <v>42702</v>
      </c>
      <c r="D168" s="103" t="s">
        <v>152</v>
      </c>
      <c r="E168" s="81" t="s">
        <v>153</v>
      </c>
      <c r="F168" s="81" t="s">
        <v>44</v>
      </c>
      <c r="G168" s="81">
        <v>3.75</v>
      </c>
      <c r="H168" s="103" t="s">
        <v>154</v>
      </c>
      <c r="I168" s="86">
        <v>23591655</v>
      </c>
      <c r="J168" s="84">
        <v>42573</v>
      </c>
      <c r="K168" s="84">
        <v>42757</v>
      </c>
      <c r="L168" s="84">
        <v>0</v>
      </c>
      <c r="M168" s="84">
        <v>0.29891000000000001</v>
      </c>
      <c r="N168" s="84">
        <v>129</v>
      </c>
      <c r="O168" s="84">
        <v>1.31454</v>
      </c>
      <c r="P168" s="84">
        <v>147.01</v>
      </c>
      <c r="Q168" s="84">
        <v>148.32454000000001</v>
      </c>
      <c r="R168" s="84">
        <v>101.31088</v>
      </c>
      <c r="S168" s="84">
        <v>35.649459999999998</v>
      </c>
      <c r="T168" s="84">
        <v>1.92</v>
      </c>
      <c r="U168" s="84">
        <v>34992213295.560997</v>
      </c>
      <c r="V168" s="84">
        <v>10.119999999999999</v>
      </c>
      <c r="W168" s="104">
        <v>2.5099999999999998</v>
      </c>
      <c r="X168" s="84">
        <v>22.6</v>
      </c>
      <c r="Y168" s="84">
        <v>22.38</v>
      </c>
      <c r="Z168" s="84">
        <v>668.33</v>
      </c>
      <c r="AA168" s="84">
        <v>666.75</v>
      </c>
      <c r="AB168" s="106">
        <f t="shared" si="2"/>
        <v>0.10117549523559653</v>
      </c>
    </row>
    <row r="169" spans="2:28">
      <c r="B169" s="81" t="s">
        <v>181</v>
      </c>
      <c r="C169" s="81">
        <v>42702</v>
      </c>
      <c r="D169" s="103" t="s">
        <v>155</v>
      </c>
      <c r="E169" s="81" t="s">
        <v>156</v>
      </c>
      <c r="F169" s="81" t="s">
        <v>44</v>
      </c>
      <c r="G169" s="81">
        <v>4.25</v>
      </c>
      <c r="H169" s="103" t="s">
        <v>157</v>
      </c>
      <c r="I169" s="86">
        <v>25994750</v>
      </c>
      <c r="J169" s="84">
        <v>42528</v>
      </c>
      <c r="K169" s="84">
        <v>42711</v>
      </c>
      <c r="L169" s="84">
        <v>0</v>
      </c>
      <c r="M169" s="84">
        <v>4.9180000000000001E-2</v>
      </c>
      <c r="N169" s="84">
        <v>174</v>
      </c>
      <c r="O169" s="84">
        <v>2.0204900000000001</v>
      </c>
      <c r="P169" s="84">
        <v>165.8</v>
      </c>
      <c r="Q169" s="84">
        <v>167.82049000000001</v>
      </c>
      <c r="R169" s="84">
        <v>102.01944</v>
      </c>
      <c r="S169" s="84">
        <v>39.024590000000003</v>
      </c>
      <c r="T169" s="84">
        <v>1.87</v>
      </c>
      <c r="U169" s="84">
        <v>43624517293.032997</v>
      </c>
      <c r="V169" s="84">
        <v>12.61</v>
      </c>
      <c r="W169" s="104">
        <v>3.13</v>
      </c>
      <c r="X169" s="84">
        <v>23.44</v>
      </c>
      <c r="Y169" s="84">
        <v>23.23</v>
      </c>
      <c r="Z169" s="84">
        <v>738.11</v>
      </c>
      <c r="AA169" s="84">
        <v>736.02</v>
      </c>
      <c r="AB169" s="106">
        <f t="shared" si="2"/>
        <v>0.12613469471782085</v>
      </c>
    </row>
    <row r="170" spans="2:28">
      <c r="B170" s="81" t="s">
        <v>181</v>
      </c>
      <c r="C170" s="81">
        <v>42702</v>
      </c>
      <c r="D170" s="103" t="s">
        <v>158</v>
      </c>
      <c r="E170" s="81" t="s">
        <v>159</v>
      </c>
      <c r="F170" s="81" t="s">
        <v>44</v>
      </c>
      <c r="G170" s="81">
        <v>4</v>
      </c>
      <c r="H170" s="103" t="s">
        <v>160</v>
      </c>
      <c r="I170" s="86">
        <v>23208794</v>
      </c>
      <c r="J170" s="84">
        <v>42573</v>
      </c>
      <c r="K170" s="84">
        <v>42757</v>
      </c>
      <c r="L170" s="84">
        <v>0</v>
      </c>
      <c r="M170" s="84">
        <v>0.29891000000000001</v>
      </c>
      <c r="N170" s="105">
        <v>129</v>
      </c>
      <c r="O170" s="84">
        <v>1.4021699999999999</v>
      </c>
      <c r="P170" s="84">
        <v>164.09</v>
      </c>
      <c r="Q170" s="84">
        <v>165.49216999999999</v>
      </c>
      <c r="R170" s="84">
        <v>101.39802</v>
      </c>
      <c r="S170" s="84">
        <v>43.149459999999998</v>
      </c>
      <c r="T170" s="84">
        <v>1.84</v>
      </c>
      <c r="U170" s="84">
        <v>38408737729.599998</v>
      </c>
      <c r="V170" s="84">
        <v>11.11</v>
      </c>
      <c r="W170" s="104">
        <v>2.75</v>
      </c>
      <c r="X170" s="84">
        <v>25.47</v>
      </c>
      <c r="Y170" s="84">
        <v>25.23</v>
      </c>
      <c r="Z170" s="84">
        <v>877.46</v>
      </c>
      <c r="AA170" s="84">
        <v>874.03</v>
      </c>
      <c r="AB170" s="106">
        <f t="shared" si="2"/>
        <v>0.11105393729579803</v>
      </c>
    </row>
    <row r="171" spans="2:28">
      <c r="B171" s="81" t="s">
        <v>181</v>
      </c>
      <c r="C171" s="81">
        <v>42702</v>
      </c>
      <c r="D171" s="103" t="s">
        <v>161</v>
      </c>
      <c r="E171" s="81" t="s">
        <v>162</v>
      </c>
      <c r="F171" s="81" t="s">
        <v>44</v>
      </c>
      <c r="G171" s="81">
        <v>2.5</v>
      </c>
      <c r="H171" s="103" t="s">
        <v>163</v>
      </c>
      <c r="I171" s="86">
        <v>13602000</v>
      </c>
      <c r="J171" s="84">
        <v>42573</v>
      </c>
      <c r="K171" s="84">
        <v>42757</v>
      </c>
      <c r="L171" s="84">
        <v>0</v>
      </c>
      <c r="M171" s="84">
        <v>0.29891000000000001</v>
      </c>
      <c r="N171" s="84">
        <v>129</v>
      </c>
      <c r="O171" s="84">
        <v>0.87636000000000003</v>
      </c>
      <c r="P171" s="84">
        <v>120.81</v>
      </c>
      <c r="Q171" s="84">
        <v>121.68635999999999</v>
      </c>
      <c r="R171" s="84">
        <v>100.87473</v>
      </c>
      <c r="S171" s="84">
        <v>48.649459999999998</v>
      </c>
      <c r="T171" s="84">
        <v>1.85</v>
      </c>
      <c r="U171" s="84">
        <v>16551778509.783001</v>
      </c>
      <c r="V171" s="84">
        <v>4.79</v>
      </c>
      <c r="W171" s="104">
        <v>1.19</v>
      </c>
      <c r="X171" s="84">
        <v>30.12</v>
      </c>
      <c r="Y171" s="84">
        <v>29.85</v>
      </c>
      <c r="Z171" s="84">
        <v>1208.43</v>
      </c>
      <c r="AA171" s="84">
        <v>1201.17</v>
      </c>
      <c r="AB171" s="106">
        <f t="shared" si="2"/>
        <v>4.7857343964282414E-2</v>
      </c>
    </row>
    <row r="172" spans="2:28">
      <c r="B172" s="81" t="s">
        <v>181</v>
      </c>
      <c r="C172" s="81">
        <v>42702</v>
      </c>
      <c r="D172" s="103" t="s">
        <v>164</v>
      </c>
      <c r="E172" s="81" t="s">
        <v>165</v>
      </c>
      <c r="F172" s="81" t="s">
        <v>44</v>
      </c>
      <c r="G172" s="81">
        <v>3.5</v>
      </c>
      <c r="H172" s="103" t="s">
        <v>166</v>
      </c>
      <c r="I172" s="86">
        <v>19485985</v>
      </c>
      <c r="J172" s="84">
        <v>42573</v>
      </c>
      <c r="K172" s="84">
        <v>42757</v>
      </c>
      <c r="L172" s="84">
        <v>0</v>
      </c>
      <c r="M172" s="84">
        <v>0.29891000000000001</v>
      </c>
      <c r="N172" s="84">
        <v>129</v>
      </c>
      <c r="O172" s="84">
        <v>1.2269000000000001</v>
      </c>
      <c r="P172" s="84">
        <v>154.62</v>
      </c>
      <c r="Q172" s="84">
        <v>155.84690000000001</v>
      </c>
      <c r="R172" s="84">
        <v>101.22372</v>
      </c>
      <c r="S172" s="84">
        <v>51.649459999999998</v>
      </c>
      <c r="T172" s="84">
        <v>1.85</v>
      </c>
      <c r="U172" s="84">
        <v>30368303980.573002</v>
      </c>
      <c r="V172" s="84">
        <v>8.7799999999999994</v>
      </c>
      <c r="W172" s="104">
        <v>2.1800000000000002</v>
      </c>
      <c r="X172" s="84">
        <v>29.19</v>
      </c>
      <c r="Y172" s="84">
        <v>28.93</v>
      </c>
      <c r="Z172" s="84">
        <v>1180.24</v>
      </c>
      <c r="AA172" s="84">
        <v>1173.01</v>
      </c>
      <c r="AB172" s="106">
        <f t="shared" si="2"/>
        <v>8.7806054699871822E-2</v>
      </c>
    </row>
    <row r="173" spans="2:28">
      <c r="B173" s="81" t="s">
        <v>182</v>
      </c>
      <c r="C173" s="81">
        <v>42702</v>
      </c>
      <c r="D173" s="103" t="s">
        <v>83</v>
      </c>
      <c r="E173" s="81" t="s">
        <v>84</v>
      </c>
      <c r="F173" s="81" t="s">
        <v>44</v>
      </c>
      <c r="G173" s="81">
        <v>4</v>
      </c>
      <c r="H173" s="103" t="s">
        <v>85</v>
      </c>
      <c r="I173" s="86">
        <v>37947588</v>
      </c>
      <c r="J173" s="84">
        <v>42620</v>
      </c>
      <c r="K173" s="84">
        <v>42801</v>
      </c>
      <c r="L173" s="84">
        <v>0</v>
      </c>
      <c r="M173" s="84">
        <v>0.54696</v>
      </c>
      <c r="N173" s="84">
        <v>82</v>
      </c>
      <c r="O173" s="84">
        <v>0.90608</v>
      </c>
      <c r="P173" s="84">
        <v>117.19</v>
      </c>
      <c r="Q173" s="84">
        <v>118.09608</v>
      </c>
      <c r="R173" s="84">
        <v>100.90116999999999</v>
      </c>
      <c r="S173" s="84">
        <v>5.2734800000000002</v>
      </c>
      <c r="T173" s="84">
        <v>0.68</v>
      </c>
      <c r="U173" s="84">
        <v>44814612876.206001</v>
      </c>
      <c r="V173" s="84">
        <v>4.75</v>
      </c>
      <c r="W173" s="104">
        <v>3.21</v>
      </c>
      <c r="X173" s="84">
        <v>4.8099999999999996</v>
      </c>
      <c r="Y173" s="84">
        <v>4.8</v>
      </c>
      <c r="Z173" s="84">
        <v>24.57</v>
      </c>
      <c r="AA173" s="84">
        <v>26.8</v>
      </c>
      <c r="AB173" s="106">
        <f t="shared" si="2"/>
        <v>4.7497383718187465E-2</v>
      </c>
    </row>
    <row r="174" spans="2:28">
      <c r="B174" s="81" t="s">
        <v>182</v>
      </c>
      <c r="C174" s="81">
        <v>42702</v>
      </c>
      <c r="D174" s="103" t="s">
        <v>87</v>
      </c>
      <c r="E174" s="81" t="s">
        <v>88</v>
      </c>
      <c r="F174" s="81" t="s">
        <v>44</v>
      </c>
      <c r="G174" s="81">
        <v>0.5</v>
      </c>
      <c r="H174" s="103" t="s">
        <v>85</v>
      </c>
      <c r="I174" s="86">
        <v>11220561</v>
      </c>
      <c r="J174" s="84">
        <v>42585</v>
      </c>
      <c r="K174" s="84">
        <v>42757</v>
      </c>
      <c r="L174" s="84">
        <v>0</v>
      </c>
      <c r="M174" s="84">
        <v>0.29891000000000001</v>
      </c>
      <c r="N174" s="84">
        <v>117</v>
      </c>
      <c r="O174" s="84">
        <v>0.15897</v>
      </c>
      <c r="P174" s="84">
        <v>98.08</v>
      </c>
      <c r="Q174" s="84">
        <v>98.238969999999995</v>
      </c>
      <c r="R174" s="84">
        <v>100.15891000000001</v>
      </c>
      <c r="S174" s="84">
        <v>5.6494600000000004</v>
      </c>
      <c r="T174" s="84">
        <v>0.85</v>
      </c>
      <c r="U174" s="84">
        <v>11022963261.910999</v>
      </c>
      <c r="V174" s="84">
        <v>1.17</v>
      </c>
      <c r="W174" s="104">
        <v>0.79</v>
      </c>
      <c r="X174" s="84">
        <v>5.57</v>
      </c>
      <c r="Y174" s="84">
        <v>5.54</v>
      </c>
      <c r="Z174" s="84">
        <v>31.31</v>
      </c>
      <c r="AA174" s="84">
        <v>33.799999999999997</v>
      </c>
      <c r="AB174" s="106">
        <f t="shared" si="2"/>
        <v>1.1682839193741011E-2</v>
      </c>
    </row>
    <row r="175" spans="2:28">
      <c r="B175" s="81" t="s">
        <v>182</v>
      </c>
      <c r="C175" s="81">
        <v>42702</v>
      </c>
      <c r="D175" s="103" t="s">
        <v>89</v>
      </c>
      <c r="E175" s="81" t="s">
        <v>90</v>
      </c>
      <c r="F175" s="81" t="s">
        <v>44</v>
      </c>
      <c r="G175" s="81">
        <v>1.75</v>
      </c>
      <c r="H175" s="103" t="s">
        <v>85</v>
      </c>
      <c r="I175" s="86">
        <v>29050714</v>
      </c>
      <c r="J175" s="84">
        <v>42620</v>
      </c>
      <c r="K175" s="84">
        <v>42801</v>
      </c>
      <c r="L175" s="84">
        <v>0</v>
      </c>
      <c r="M175" s="84">
        <v>0.54696</v>
      </c>
      <c r="N175" s="84">
        <v>82</v>
      </c>
      <c r="O175" s="84">
        <v>0.39640999999999998</v>
      </c>
      <c r="P175" s="84">
        <v>105.27</v>
      </c>
      <c r="Q175" s="84">
        <v>105.66641</v>
      </c>
      <c r="R175" s="84">
        <v>100.39546</v>
      </c>
      <c r="S175" s="84">
        <v>5.7734800000000002</v>
      </c>
      <c r="T175" s="84">
        <v>0.81</v>
      </c>
      <c r="U175" s="84">
        <v>30696846226.115002</v>
      </c>
      <c r="V175" s="84">
        <v>3.25</v>
      </c>
      <c r="W175" s="104">
        <v>2.2000000000000002</v>
      </c>
      <c r="X175" s="84">
        <v>5.5</v>
      </c>
      <c r="Y175" s="84">
        <v>5.48</v>
      </c>
      <c r="Z175" s="84">
        <v>31.26</v>
      </c>
      <c r="AA175" s="84">
        <v>33.74</v>
      </c>
      <c r="AB175" s="106">
        <f t="shared" si="2"/>
        <v>3.2534474595765264E-2</v>
      </c>
    </row>
    <row r="176" spans="2:28">
      <c r="B176" s="81" t="s">
        <v>182</v>
      </c>
      <c r="C176" s="81">
        <v>42702</v>
      </c>
      <c r="D176" s="103" t="s">
        <v>92</v>
      </c>
      <c r="E176" s="81" t="s">
        <v>93</v>
      </c>
      <c r="F176" s="81" t="s">
        <v>44</v>
      </c>
      <c r="G176" s="81">
        <v>2.25</v>
      </c>
      <c r="H176" s="103" t="s">
        <v>94</v>
      </c>
      <c r="I176" s="86">
        <v>27477141</v>
      </c>
      <c r="J176" s="84">
        <v>42620</v>
      </c>
      <c r="K176" s="84">
        <v>42801</v>
      </c>
      <c r="L176" s="84">
        <v>0</v>
      </c>
      <c r="M176" s="84">
        <v>0.54696</v>
      </c>
      <c r="N176" s="84">
        <v>82</v>
      </c>
      <c r="O176" s="84">
        <v>0.50966999999999996</v>
      </c>
      <c r="P176" s="84">
        <v>108.42</v>
      </c>
      <c r="Q176" s="84">
        <v>108.92967</v>
      </c>
      <c r="R176" s="84">
        <v>100.50811</v>
      </c>
      <c r="S176" s="84">
        <v>6.7734800000000002</v>
      </c>
      <c r="T176" s="84">
        <v>0.96</v>
      </c>
      <c r="U176" s="84">
        <v>29930758606.855</v>
      </c>
      <c r="V176" s="84">
        <v>3.17</v>
      </c>
      <c r="W176" s="104">
        <v>2.15</v>
      </c>
      <c r="X176" s="84">
        <v>6.31</v>
      </c>
      <c r="Y176" s="84">
        <v>6.28</v>
      </c>
      <c r="Z176" s="84">
        <v>41.73</v>
      </c>
      <c r="AA176" s="84">
        <v>44.46</v>
      </c>
      <c r="AB176" s="106">
        <f t="shared" si="2"/>
        <v>3.1722526097755041E-2</v>
      </c>
    </row>
    <row r="177" spans="2:28">
      <c r="B177" s="81" t="s">
        <v>182</v>
      </c>
      <c r="C177" s="81">
        <v>42702</v>
      </c>
      <c r="D177" s="103" t="s">
        <v>95</v>
      </c>
      <c r="E177" s="81" t="s">
        <v>96</v>
      </c>
      <c r="F177" s="81" t="s">
        <v>44</v>
      </c>
      <c r="G177" s="81">
        <v>2.75</v>
      </c>
      <c r="H177" s="103" t="s">
        <v>97</v>
      </c>
      <c r="I177" s="86">
        <v>26915016</v>
      </c>
      <c r="J177" s="84">
        <v>42620</v>
      </c>
      <c r="K177" s="84">
        <v>42801</v>
      </c>
      <c r="L177" s="84">
        <v>0</v>
      </c>
      <c r="M177" s="84">
        <v>0.54696</v>
      </c>
      <c r="N177" s="84">
        <v>82</v>
      </c>
      <c r="O177" s="84">
        <v>0.62292999999999998</v>
      </c>
      <c r="P177" s="84">
        <v>112.01</v>
      </c>
      <c r="Q177" s="84">
        <v>112.63293</v>
      </c>
      <c r="R177" s="84">
        <v>100.6206</v>
      </c>
      <c r="S177" s="84">
        <v>7.7734800000000002</v>
      </c>
      <c r="T177" s="84">
        <v>1.1299999999999999</v>
      </c>
      <c r="U177" s="84">
        <v>30315170640.053001</v>
      </c>
      <c r="V177" s="84">
        <v>3.21</v>
      </c>
      <c r="W177" s="104">
        <v>2.17</v>
      </c>
      <c r="X177" s="84">
        <v>7.06</v>
      </c>
      <c r="Y177" s="84">
        <v>7.02</v>
      </c>
      <c r="Z177" s="84">
        <v>53.07</v>
      </c>
      <c r="AA177" s="84">
        <v>55.96</v>
      </c>
      <c r="AB177" s="106">
        <f t="shared" si="2"/>
        <v>3.2129950477323616E-2</v>
      </c>
    </row>
    <row r="178" spans="2:28">
      <c r="B178" s="81" t="s">
        <v>182</v>
      </c>
      <c r="C178" s="81">
        <v>42702</v>
      </c>
      <c r="D178" s="103">
        <v>3088069</v>
      </c>
      <c r="E178" s="81" t="s">
        <v>99</v>
      </c>
      <c r="F178" s="81" t="s">
        <v>44</v>
      </c>
      <c r="G178" s="81">
        <v>5</v>
      </c>
      <c r="H178" s="103" t="s">
        <v>100</v>
      </c>
      <c r="I178" s="86">
        <v>35076458</v>
      </c>
      <c r="J178" s="84">
        <v>42620</v>
      </c>
      <c r="K178" s="84">
        <v>42801</v>
      </c>
      <c r="L178" s="84">
        <v>0</v>
      </c>
      <c r="M178" s="84">
        <v>0.54696</v>
      </c>
      <c r="N178" s="84">
        <v>82</v>
      </c>
      <c r="O178" s="84">
        <v>1.1326000000000001</v>
      </c>
      <c r="P178" s="84">
        <v>129.77000000000001</v>
      </c>
      <c r="Q178" s="84">
        <v>130.90260000000001</v>
      </c>
      <c r="R178" s="84">
        <v>101.12495</v>
      </c>
      <c r="S178" s="84">
        <v>8.2734799999999993</v>
      </c>
      <c r="T178" s="84">
        <v>1.21</v>
      </c>
      <c r="U178" s="84">
        <v>45915994347.153</v>
      </c>
      <c r="V178" s="84">
        <v>4.87</v>
      </c>
      <c r="W178" s="104">
        <v>3.29</v>
      </c>
      <c r="X178" s="84">
        <v>7.02</v>
      </c>
      <c r="Y178" s="84">
        <v>6.97</v>
      </c>
      <c r="Z178" s="84">
        <v>54.63</v>
      </c>
      <c r="AA178" s="84">
        <v>57.44</v>
      </c>
      <c r="AB178" s="106">
        <f t="shared" si="2"/>
        <v>4.8664698015650612E-2</v>
      </c>
    </row>
    <row r="179" spans="2:28">
      <c r="B179" s="81" t="s">
        <v>182</v>
      </c>
      <c r="C179" s="81">
        <v>42702</v>
      </c>
      <c r="D179" s="103" t="s">
        <v>102</v>
      </c>
      <c r="E179" s="81" t="s">
        <v>103</v>
      </c>
      <c r="F179" s="81" t="s">
        <v>44</v>
      </c>
      <c r="G179" s="81">
        <v>2</v>
      </c>
      <c r="H179" s="103" t="s">
        <v>100</v>
      </c>
      <c r="I179" s="86">
        <v>25443304</v>
      </c>
      <c r="J179" s="84">
        <v>42620</v>
      </c>
      <c r="K179" s="84">
        <v>42801</v>
      </c>
      <c r="L179" s="84">
        <v>0</v>
      </c>
      <c r="M179" s="84">
        <v>0.54696</v>
      </c>
      <c r="N179" s="84">
        <v>82</v>
      </c>
      <c r="O179" s="84">
        <v>0.45304</v>
      </c>
      <c r="P179" s="84">
        <v>105.98</v>
      </c>
      <c r="Q179" s="84">
        <v>106.43304000000001</v>
      </c>
      <c r="R179" s="84">
        <v>100.45180999999999</v>
      </c>
      <c r="S179" s="84">
        <v>8.7734799999999993</v>
      </c>
      <c r="T179" s="84">
        <v>1.28</v>
      </c>
      <c r="U179" s="84">
        <v>27080081586.271999</v>
      </c>
      <c r="V179" s="84">
        <v>2.87</v>
      </c>
      <c r="W179" s="104">
        <v>1.94</v>
      </c>
      <c r="X179" s="84">
        <v>8.08</v>
      </c>
      <c r="Y179" s="84">
        <v>8.0299999999999994</v>
      </c>
      <c r="Z179" s="84">
        <v>68.900000000000006</v>
      </c>
      <c r="AA179" s="84">
        <v>72.02</v>
      </c>
      <c r="AB179" s="106">
        <f t="shared" si="2"/>
        <v>2.8701196856838189E-2</v>
      </c>
    </row>
    <row r="180" spans="2:28">
      <c r="B180" s="81" t="s">
        <v>182</v>
      </c>
      <c r="C180" s="81">
        <v>42702</v>
      </c>
      <c r="D180" s="103" t="s">
        <v>104</v>
      </c>
      <c r="E180" s="81" t="s">
        <v>105</v>
      </c>
      <c r="F180" s="81" t="s">
        <v>44</v>
      </c>
      <c r="G180" s="81">
        <v>1.5</v>
      </c>
      <c r="H180" s="103" t="s">
        <v>106</v>
      </c>
      <c r="I180" s="86">
        <v>19453285</v>
      </c>
      <c r="J180" s="84">
        <v>42573</v>
      </c>
      <c r="K180" s="84">
        <v>42757</v>
      </c>
      <c r="L180" s="84">
        <v>0</v>
      </c>
      <c r="M180" s="84">
        <v>0.29891000000000001</v>
      </c>
      <c r="N180" s="84">
        <v>129</v>
      </c>
      <c r="O180" s="84">
        <v>0.52581999999999995</v>
      </c>
      <c r="P180" s="84">
        <v>100.81</v>
      </c>
      <c r="Q180" s="84">
        <v>101.33582</v>
      </c>
      <c r="R180" s="84">
        <v>100.52522999999999</v>
      </c>
      <c r="S180" s="84">
        <v>9.6494599999999995</v>
      </c>
      <c r="T180" s="84">
        <v>1.41</v>
      </c>
      <c r="U180" s="84">
        <v>19713144941.313</v>
      </c>
      <c r="V180" s="84">
        <v>2.09</v>
      </c>
      <c r="W180" s="104">
        <v>1.41</v>
      </c>
      <c r="X180" s="84">
        <v>8.98</v>
      </c>
      <c r="Y180" s="84">
        <v>8.91</v>
      </c>
      <c r="Z180" s="84">
        <v>84.55</v>
      </c>
      <c r="AA180" s="84">
        <v>87.79</v>
      </c>
      <c r="AB180" s="106">
        <f t="shared" si="2"/>
        <v>2.0893247748368336E-2</v>
      </c>
    </row>
    <row r="181" spans="2:28">
      <c r="B181" s="81" t="s">
        <v>182</v>
      </c>
      <c r="C181" s="81">
        <v>42702</v>
      </c>
      <c r="D181" s="103" t="s">
        <v>108</v>
      </c>
      <c r="E181" s="81" t="s">
        <v>109</v>
      </c>
      <c r="F181" s="81" t="s">
        <v>44</v>
      </c>
      <c r="G181" s="81">
        <v>4.25</v>
      </c>
      <c r="H181" s="103" t="s">
        <v>110</v>
      </c>
      <c r="I181" s="86">
        <v>31004407</v>
      </c>
      <c r="J181" s="84">
        <v>42528</v>
      </c>
      <c r="K181" s="84">
        <v>42711</v>
      </c>
      <c r="L181" s="84">
        <v>0</v>
      </c>
      <c r="M181" s="84">
        <v>4.9180000000000001E-2</v>
      </c>
      <c r="N181" s="84">
        <v>174</v>
      </c>
      <c r="O181" s="84">
        <v>2.0204900000000001</v>
      </c>
      <c r="P181" s="84">
        <v>127.53</v>
      </c>
      <c r="Q181" s="84">
        <v>129.55049</v>
      </c>
      <c r="R181" s="84">
        <v>102.01944</v>
      </c>
      <c r="S181" s="84">
        <v>11.02459</v>
      </c>
      <c r="T181" s="84">
        <v>1.53</v>
      </c>
      <c r="U181" s="84">
        <v>40166361749.190002</v>
      </c>
      <c r="V181" s="84">
        <v>4.26</v>
      </c>
      <c r="W181" s="104">
        <v>2.88</v>
      </c>
      <c r="X181" s="84">
        <v>9.06</v>
      </c>
      <c r="Y181" s="84">
        <v>8.99</v>
      </c>
      <c r="Z181" s="84">
        <v>93.11</v>
      </c>
      <c r="AA181" s="84">
        <v>96.17</v>
      </c>
      <c r="AB181" s="106">
        <f t="shared" si="2"/>
        <v>4.2570870841500366E-2</v>
      </c>
    </row>
    <row r="182" spans="2:28">
      <c r="B182" s="81" t="s">
        <v>182</v>
      </c>
      <c r="C182" s="81">
        <v>42702</v>
      </c>
      <c r="D182" s="103">
        <v>240419</v>
      </c>
      <c r="E182" s="81" t="s">
        <v>111</v>
      </c>
      <c r="F182" s="81" t="s">
        <v>44</v>
      </c>
      <c r="G182" s="81">
        <v>6</v>
      </c>
      <c r="H182" s="103">
        <v>2028</v>
      </c>
      <c r="I182" s="86">
        <v>19027662</v>
      </c>
      <c r="J182" s="84">
        <v>42528</v>
      </c>
      <c r="K182" s="84">
        <v>42711</v>
      </c>
      <c r="L182" s="84">
        <v>0</v>
      </c>
      <c r="M182" s="84">
        <v>4.9180000000000001E-2</v>
      </c>
      <c r="N182" s="84">
        <v>174</v>
      </c>
      <c r="O182" s="84">
        <v>2.8524600000000002</v>
      </c>
      <c r="P182" s="84">
        <v>148.71</v>
      </c>
      <c r="Q182" s="84">
        <v>151.56245999999999</v>
      </c>
      <c r="R182" s="84">
        <v>102.85038</v>
      </c>
      <c r="S182" s="84">
        <v>12.02459</v>
      </c>
      <c r="T182" s="84">
        <v>1.55</v>
      </c>
      <c r="U182" s="84">
        <v>28838792420.528</v>
      </c>
      <c r="V182" s="84">
        <v>3.06</v>
      </c>
      <c r="W182" s="104">
        <v>2.0699999999999998</v>
      </c>
      <c r="X182" s="84">
        <v>9.2200000000000006</v>
      </c>
      <c r="Y182" s="84">
        <v>9.15</v>
      </c>
      <c r="Z182" s="84">
        <v>100.46</v>
      </c>
      <c r="AA182" s="84">
        <v>103.47</v>
      </c>
      <c r="AB182" s="106">
        <f t="shared" si="2"/>
        <v>3.0565190719169258E-2</v>
      </c>
    </row>
    <row r="183" spans="2:28">
      <c r="B183" s="81" t="s">
        <v>182</v>
      </c>
      <c r="C183" s="81">
        <v>42702</v>
      </c>
      <c r="D183" s="103" t="s">
        <v>112</v>
      </c>
      <c r="E183" s="81" t="s">
        <v>113</v>
      </c>
      <c r="F183" s="81" t="s">
        <v>44</v>
      </c>
      <c r="G183" s="81">
        <v>4.75</v>
      </c>
      <c r="H183" s="103" t="s">
        <v>114</v>
      </c>
      <c r="I183" s="86">
        <v>33640504</v>
      </c>
      <c r="J183" s="84">
        <v>42528</v>
      </c>
      <c r="K183" s="84">
        <v>42711</v>
      </c>
      <c r="L183" s="84">
        <v>0</v>
      </c>
      <c r="M183" s="84">
        <v>4.9180000000000001E-2</v>
      </c>
      <c r="N183" s="84">
        <v>174</v>
      </c>
      <c r="O183" s="84">
        <v>2.2582</v>
      </c>
      <c r="P183" s="84">
        <v>137.83000000000001</v>
      </c>
      <c r="Q183" s="84">
        <v>140.0882</v>
      </c>
      <c r="R183" s="84">
        <v>102.25689</v>
      </c>
      <c r="S183" s="84">
        <v>14.02459</v>
      </c>
      <c r="T183" s="84">
        <v>1.71</v>
      </c>
      <c r="U183" s="84">
        <v>47126375421.560997</v>
      </c>
      <c r="V183" s="84">
        <v>4.99</v>
      </c>
      <c r="W183" s="104">
        <v>3.38</v>
      </c>
      <c r="X183" s="84">
        <v>10.83</v>
      </c>
      <c r="Y183" s="84">
        <v>10.74</v>
      </c>
      <c r="Z183" s="84">
        <v>138.08000000000001</v>
      </c>
      <c r="AA183" s="84">
        <v>141.08000000000001</v>
      </c>
      <c r="AB183" s="106">
        <f t="shared" si="2"/>
        <v>4.9947537041733388E-2</v>
      </c>
    </row>
    <row r="184" spans="2:28">
      <c r="B184" s="81" t="s">
        <v>182</v>
      </c>
      <c r="C184" s="81">
        <v>42702</v>
      </c>
      <c r="D184" s="103">
        <v>489308</v>
      </c>
      <c r="E184" s="81" t="s">
        <v>115</v>
      </c>
      <c r="F184" s="81" t="s">
        <v>44</v>
      </c>
      <c r="G184" s="81">
        <v>4.25</v>
      </c>
      <c r="H184" s="103" t="s">
        <v>116</v>
      </c>
      <c r="I184" s="86">
        <v>35440462</v>
      </c>
      <c r="J184" s="84">
        <v>42528</v>
      </c>
      <c r="K184" s="84">
        <v>42711</v>
      </c>
      <c r="L184" s="84">
        <v>0</v>
      </c>
      <c r="M184" s="84">
        <v>4.9180000000000001E-2</v>
      </c>
      <c r="N184" s="84">
        <v>174</v>
      </c>
      <c r="O184" s="84">
        <v>2.0204900000000001</v>
      </c>
      <c r="P184" s="84">
        <v>132.97999999999999</v>
      </c>
      <c r="Q184" s="84">
        <v>135.00049000000001</v>
      </c>
      <c r="R184" s="84">
        <v>102.01944</v>
      </c>
      <c r="S184" s="84">
        <v>15.52459</v>
      </c>
      <c r="T184" s="84">
        <v>1.8</v>
      </c>
      <c r="U184" s="84">
        <v>47844797997.353996</v>
      </c>
      <c r="V184" s="84">
        <v>5.07</v>
      </c>
      <c r="W184" s="104">
        <v>3.43</v>
      </c>
      <c r="X184" s="84">
        <v>11.95</v>
      </c>
      <c r="Y184" s="84">
        <v>11.84</v>
      </c>
      <c r="Z184" s="84">
        <v>168.42</v>
      </c>
      <c r="AA184" s="84">
        <v>171.29</v>
      </c>
      <c r="AB184" s="106">
        <f t="shared" si="2"/>
        <v>5.0708967087966503E-2</v>
      </c>
    </row>
    <row r="185" spans="2:28">
      <c r="B185" s="81" t="s">
        <v>182</v>
      </c>
      <c r="C185" s="81">
        <v>42702</v>
      </c>
      <c r="D185" s="103" t="s">
        <v>117</v>
      </c>
      <c r="E185" s="81" t="s">
        <v>118</v>
      </c>
      <c r="F185" s="81" t="s">
        <v>44</v>
      </c>
      <c r="G185" s="81">
        <v>4.5</v>
      </c>
      <c r="H185" s="103" t="s">
        <v>119</v>
      </c>
      <c r="I185" s="86">
        <v>31783830</v>
      </c>
      <c r="J185" s="84">
        <v>42620</v>
      </c>
      <c r="K185" s="84">
        <v>42801</v>
      </c>
      <c r="L185" s="84">
        <v>0</v>
      </c>
      <c r="M185" s="84">
        <v>0.54696</v>
      </c>
      <c r="N185" s="84">
        <v>82</v>
      </c>
      <c r="O185" s="84">
        <v>1.0193399999999999</v>
      </c>
      <c r="P185" s="84">
        <v>139.1</v>
      </c>
      <c r="Q185" s="84">
        <v>140.11933999999999</v>
      </c>
      <c r="R185" s="84">
        <v>101.01314000000001</v>
      </c>
      <c r="S185" s="84">
        <v>17.773479999999999</v>
      </c>
      <c r="T185" s="84">
        <v>1.9</v>
      </c>
      <c r="U185" s="84">
        <v>44535291874.474998</v>
      </c>
      <c r="V185" s="84">
        <v>4.72</v>
      </c>
      <c r="W185" s="104">
        <v>3.19</v>
      </c>
      <c r="X185" s="84">
        <v>13.24</v>
      </c>
      <c r="Y185" s="84">
        <v>13.11</v>
      </c>
      <c r="Z185" s="84">
        <v>209.81</v>
      </c>
      <c r="AA185" s="84">
        <v>212.38</v>
      </c>
      <c r="AB185" s="106">
        <f t="shared" si="2"/>
        <v>4.7201341513462544E-2</v>
      </c>
    </row>
    <row r="186" spans="2:28">
      <c r="B186" s="81" t="s">
        <v>182</v>
      </c>
      <c r="C186" s="81">
        <v>42702</v>
      </c>
      <c r="D186" s="103">
        <v>3245239</v>
      </c>
      <c r="E186" s="81" t="s">
        <v>120</v>
      </c>
      <c r="F186" s="81" t="s">
        <v>44</v>
      </c>
      <c r="G186" s="81">
        <v>4.25</v>
      </c>
      <c r="H186" s="103" t="s">
        <v>121</v>
      </c>
      <c r="I186" s="86">
        <v>29761912</v>
      </c>
      <c r="J186" s="84">
        <v>42620</v>
      </c>
      <c r="K186" s="84">
        <v>42801</v>
      </c>
      <c r="L186" s="84">
        <v>0</v>
      </c>
      <c r="M186" s="84">
        <v>0.54696</v>
      </c>
      <c r="N186" s="84">
        <v>82</v>
      </c>
      <c r="O186" s="84">
        <v>0.96270999999999995</v>
      </c>
      <c r="P186" s="84">
        <v>136.75</v>
      </c>
      <c r="Q186" s="84">
        <v>137.71270999999999</v>
      </c>
      <c r="R186" s="84">
        <v>100.95717</v>
      </c>
      <c r="S186" s="84">
        <v>19.273479999999999</v>
      </c>
      <c r="T186" s="84">
        <v>1.95</v>
      </c>
      <c r="U186" s="84">
        <v>40985934724.419998</v>
      </c>
      <c r="V186" s="84">
        <v>4.34</v>
      </c>
      <c r="W186" s="104">
        <v>2.94</v>
      </c>
      <c r="X186" s="84">
        <v>14.21</v>
      </c>
      <c r="Y186" s="84">
        <v>14.07</v>
      </c>
      <c r="Z186" s="84">
        <v>243.23</v>
      </c>
      <c r="AA186" s="84">
        <v>245.52</v>
      </c>
      <c r="AB186" s="106">
        <f t="shared" si="2"/>
        <v>4.3439506529531137E-2</v>
      </c>
    </row>
    <row r="187" spans="2:28">
      <c r="B187" s="81" t="s">
        <v>182</v>
      </c>
      <c r="C187" s="81">
        <v>42702</v>
      </c>
      <c r="D187" s="103" t="s">
        <v>122</v>
      </c>
      <c r="E187" s="81" t="s">
        <v>123</v>
      </c>
      <c r="F187" s="81" t="s">
        <v>44</v>
      </c>
      <c r="G187" s="81">
        <v>1.75</v>
      </c>
      <c r="H187" s="103" t="s">
        <v>124</v>
      </c>
      <c r="I187" s="86">
        <v>2711090</v>
      </c>
      <c r="J187" s="84">
        <v>42683</v>
      </c>
      <c r="K187" s="84">
        <v>42801</v>
      </c>
      <c r="L187" s="84">
        <v>0</v>
      </c>
      <c r="M187" s="84">
        <v>0.54696</v>
      </c>
      <c r="N187" s="84">
        <v>19</v>
      </c>
      <c r="O187" s="84">
        <v>9.1850000000000001E-2</v>
      </c>
      <c r="P187" s="84">
        <v>95.28</v>
      </c>
      <c r="Q187" s="84">
        <v>95.371849999999995</v>
      </c>
      <c r="R187" s="84">
        <v>100.09235</v>
      </c>
      <c r="S187" s="84">
        <v>20.773479999999999</v>
      </c>
      <c r="T187" s="84">
        <v>2.0299999999999998</v>
      </c>
      <c r="U187" s="84">
        <v>2585616710.6329999</v>
      </c>
      <c r="V187" s="84">
        <v>0.27</v>
      </c>
      <c r="W187" s="104">
        <v>0.19</v>
      </c>
      <c r="X187" s="84">
        <v>17.39</v>
      </c>
      <c r="Y187" s="84">
        <v>17.21</v>
      </c>
      <c r="Z187" s="84">
        <v>338.92</v>
      </c>
      <c r="AA187" s="84">
        <v>340.67</v>
      </c>
      <c r="AB187" s="106">
        <f t="shared" si="2"/>
        <v>2.7404014264797629E-3</v>
      </c>
    </row>
    <row r="188" spans="2:28">
      <c r="B188" s="81" t="s">
        <v>182</v>
      </c>
      <c r="C188" s="81">
        <v>42702</v>
      </c>
      <c r="D188" s="103" t="s">
        <v>125</v>
      </c>
      <c r="E188" s="81" t="s">
        <v>126</v>
      </c>
      <c r="F188" s="81" t="s">
        <v>44</v>
      </c>
      <c r="G188" s="81">
        <v>4.75</v>
      </c>
      <c r="H188" s="103" t="s">
        <v>127</v>
      </c>
      <c r="I188" s="86">
        <v>25201400</v>
      </c>
      <c r="J188" s="84">
        <v>42528</v>
      </c>
      <c r="K188" s="84">
        <v>42711</v>
      </c>
      <c r="L188" s="84">
        <v>0</v>
      </c>
      <c r="M188" s="84">
        <v>4.9180000000000001E-2</v>
      </c>
      <c r="N188" s="84">
        <v>174</v>
      </c>
      <c r="O188" s="84">
        <v>2.2582</v>
      </c>
      <c r="P188" s="84">
        <v>148.88999999999999</v>
      </c>
      <c r="Q188" s="84">
        <v>151.1482</v>
      </c>
      <c r="R188" s="84">
        <v>102.25689</v>
      </c>
      <c r="S188" s="84">
        <v>22.02459</v>
      </c>
      <c r="T188" s="84">
        <v>2</v>
      </c>
      <c r="U188" s="84">
        <v>38091461648.525002</v>
      </c>
      <c r="V188" s="84">
        <v>4.04</v>
      </c>
      <c r="W188" s="104">
        <v>2.73</v>
      </c>
      <c r="X188" s="84">
        <v>15.25</v>
      </c>
      <c r="Y188" s="84">
        <v>15.1</v>
      </c>
      <c r="Z188" s="84">
        <v>290.62</v>
      </c>
      <c r="AA188" s="84">
        <v>292.38</v>
      </c>
      <c r="AB188" s="106">
        <f t="shared" si="2"/>
        <v>4.0371759437137063E-2</v>
      </c>
    </row>
    <row r="189" spans="2:28">
      <c r="B189" s="81" t="s">
        <v>182</v>
      </c>
      <c r="C189" s="81">
        <v>42702</v>
      </c>
      <c r="D189" s="103" t="s">
        <v>128</v>
      </c>
      <c r="E189" s="81" t="s">
        <v>129</v>
      </c>
      <c r="F189" s="81" t="s">
        <v>44</v>
      </c>
      <c r="G189" s="81">
        <v>4.25</v>
      </c>
      <c r="H189" s="103" t="s">
        <v>130</v>
      </c>
      <c r="I189" s="86">
        <v>22765628</v>
      </c>
      <c r="J189" s="84">
        <v>42620</v>
      </c>
      <c r="K189" s="84">
        <v>42801</v>
      </c>
      <c r="L189" s="84">
        <v>0</v>
      </c>
      <c r="M189" s="84">
        <v>0.54696</v>
      </c>
      <c r="N189" s="84">
        <v>82</v>
      </c>
      <c r="O189" s="84">
        <v>0.96270999999999995</v>
      </c>
      <c r="P189" s="84">
        <v>140.46</v>
      </c>
      <c r="Q189" s="84">
        <v>141.42271</v>
      </c>
      <c r="R189" s="84">
        <v>100.95717</v>
      </c>
      <c r="S189" s="84">
        <v>22.773479999999999</v>
      </c>
      <c r="T189" s="84">
        <v>2.02</v>
      </c>
      <c r="U189" s="84">
        <v>32195767424.655998</v>
      </c>
      <c r="V189" s="84">
        <v>3.41</v>
      </c>
      <c r="W189" s="104">
        <v>2.31</v>
      </c>
      <c r="X189" s="84">
        <v>16.059999999999999</v>
      </c>
      <c r="Y189" s="84">
        <v>15.9</v>
      </c>
      <c r="Z189" s="84">
        <v>318.54000000000002</v>
      </c>
      <c r="AA189" s="84">
        <v>320.07</v>
      </c>
      <c r="AB189" s="106">
        <f t="shared" si="2"/>
        <v>3.412312684022608E-2</v>
      </c>
    </row>
    <row r="190" spans="2:28">
      <c r="B190" s="81" t="s">
        <v>182</v>
      </c>
      <c r="C190" s="81">
        <v>42702</v>
      </c>
      <c r="D190" s="103" t="s">
        <v>131</v>
      </c>
      <c r="E190" s="81" t="s">
        <v>132</v>
      </c>
      <c r="F190" s="81" t="s">
        <v>44</v>
      </c>
      <c r="G190" s="81">
        <v>4.25</v>
      </c>
      <c r="H190" s="103" t="s">
        <v>133</v>
      </c>
      <c r="I190" s="86">
        <v>24846140</v>
      </c>
      <c r="J190" s="84">
        <v>42528</v>
      </c>
      <c r="K190" s="84">
        <v>42711</v>
      </c>
      <c r="L190" s="84">
        <v>0</v>
      </c>
      <c r="M190" s="84">
        <v>4.9180000000000001E-2</v>
      </c>
      <c r="N190" s="84">
        <v>174</v>
      </c>
      <c r="O190" s="84">
        <v>2.0204900000000001</v>
      </c>
      <c r="P190" s="84">
        <v>142.07</v>
      </c>
      <c r="Q190" s="84">
        <v>144.09048999999999</v>
      </c>
      <c r="R190" s="84">
        <v>102.01944</v>
      </c>
      <c r="S190" s="84">
        <v>24.02459</v>
      </c>
      <c r="T190" s="84">
        <v>2.0299999999999998</v>
      </c>
      <c r="U190" s="84">
        <v>35800925320.130997</v>
      </c>
      <c r="V190" s="84">
        <v>3.79</v>
      </c>
      <c r="W190" s="104">
        <v>2.57</v>
      </c>
      <c r="X190" s="84">
        <v>16.579999999999998</v>
      </c>
      <c r="Y190" s="84">
        <v>16.41</v>
      </c>
      <c r="Z190" s="84">
        <v>344.46</v>
      </c>
      <c r="AA190" s="84">
        <v>345.7</v>
      </c>
      <c r="AB190" s="106">
        <f t="shared" si="2"/>
        <v>3.7944103011526342E-2</v>
      </c>
    </row>
    <row r="191" spans="2:28">
      <c r="B191" s="81" t="s">
        <v>182</v>
      </c>
      <c r="C191" s="81">
        <v>42702</v>
      </c>
      <c r="D191" s="103" t="s">
        <v>134</v>
      </c>
      <c r="E191" s="81" t="s">
        <v>135</v>
      </c>
      <c r="F191" s="81" t="s">
        <v>44</v>
      </c>
      <c r="G191" s="81">
        <v>4.5</v>
      </c>
      <c r="H191" s="103" t="s">
        <v>136</v>
      </c>
      <c r="I191" s="86">
        <v>26635466</v>
      </c>
      <c r="J191" s="84">
        <v>42528</v>
      </c>
      <c r="K191" s="84">
        <v>42711</v>
      </c>
      <c r="L191" s="84">
        <v>0</v>
      </c>
      <c r="M191" s="84">
        <v>4.9180000000000001E-2</v>
      </c>
      <c r="N191" s="84">
        <v>174</v>
      </c>
      <c r="O191" s="84">
        <v>2.1393399999999998</v>
      </c>
      <c r="P191" s="84">
        <v>149.84</v>
      </c>
      <c r="Q191" s="84">
        <v>151.97934000000001</v>
      </c>
      <c r="R191" s="84">
        <v>102.13817</v>
      </c>
      <c r="S191" s="84">
        <v>26.02459</v>
      </c>
      <c r="T191" s="84">
        <v>2.0299999999999998</v>
      </c>
      <c r="U191" s="84">
        <v>40480406568.007004</v>
      </c>
      <c r="V191" s="84">
        <v>4.29</v>
      </c>
      <c r="W191" s="104">
        <v>2.9</v>
      </c>
      <c r="X191" s="84">
        <v>17.37</v>
      </c>
      <c r="Y191" s="84">
        <v>17.2</v>
      </c>
      <c r="Z191" s="84">
        <v>384.68</v>
      </c>
      <c r="AA191" s="84">
        <v>385.52</v>
      </c>
      <c r="AB191" s="106">
        <f t="shared" si="2"/>
        <v>4.2903715561263184E-2</v>
      </c>
    </row>
    <row r="192" spans="2:28">
      <c r="B192" s="81" t="s">
        <v>182</v>
      </c>
      <c r="C192" s="81">
        <v>42702</v>
      </c>
      <c r="D192" s="103" t="s">
        <v>137</v>
      </c>
      <c r="E192" s="81" t="s">
        <v>138</v>
      </c>
      <c r="F192" s="81" t="s">
        <v>44</v>
      </c>
      <c r="G192" s="81">
        <v>3.25</v>
      </c>
      <c r="H192" s="103" t="s">
        <v>139</v>
      </c>
      <c r="I192" s="86">
        <v>27343680</v>
      </c>
      <c r="J192" s="84">
        <v>42573</v>
      </c>
      <c r="K192" s="84">
        <v>42757</v>
      </c>
      <c r="L192" s="84">
        <v>0</v>
      </c>
      <c r="M192" s="84">
        <v>0.29891000000000001</v>
      </c>
      <c r="N192" s="84">
        <v>129</v>
      </c>
      <c r="O192" s="84">
        <v>1.13927</v>
      </c>
      <c r="P192" s="84">
        <v>124.74</v>
      </c>
      <c r="Q192" s="84">
        <v>125.87927000000001</v>
      </c>
      <c r="R192" s="84">
        <v>101.13652</v>
      </c>
      <c r="S192" s="84">
        <v>27.149460000000001</v>
      </c>
      <c r="T192" s="84">
        <v>2.06</v>
      </c>
      <c r="U192" s="84">
        <v>34420023764.609001</v>
      </c>
      <c r="V192" s="84">
        <v>3.65</v>
      </c>
      <c r="W192" s="104">
        <v>2.4700000000000002</v>
      </c>
      <c r="X192" s="84">
        <v>19.11</v>
      </c>
      <c r="Y192" s="84">
        <v>18.91</v>
      </c>
      <c r="Z192" s="84">
        <v>452.99</v>
      </c>
      <c r="AA192" s="84">
        <v>453.17</v>
      </c>
      <c r="AB192" s="106">
        <f t="shared" si="2"/>
        <v>3.648053550864841E-2</v>
      </c>
    </row>
    <row r="193" spans="2:28">
      <c r="B193" s="81" t="s">
        <v>182</v>
      </c>
      <c r="C193" s="81">
        <v>42702</v>
      </c>
      <c r="D193" s="103" t="s">
        <v>140</v>
      </c>
      <c r="E193" s="81" t="s">
        <v>141</v>
      </c>
      <c r="F193" s="81" t="s">
        <v>44</v>
      </c>
      <c r="G193" s="81">
        <v>3.5</v>
      </c>
      <c r="H193" s="103" t="s">
        <v>142</v>
      </c>
      <c r="I193" s="86">
        <v>27622736</v>
      </c>
      <c r="J193" s="84">
        <v>42573</v>
      </c>
      <c r="K193" s="84">
        <v>42757</v>
      </c>
      <c r="L193" s="84">
        <v>0</v>
      </c>
      <c r="M193" s="84">
        <v>0.29891000000000001</v>
      </c>
      <c r="N193" s="84">
        <v>129</v>
      </c>
      <c r="O193" s="84">
        <v>1.2269000000000001</v>
      </c>
      <c r="P193" s="84">
        <v>130.69</v>
      </c>
      <c r="Q193" s="84">
        <v>131.9169</v>
      </c>
      <c r="R193" s="84">
        <v>101.22372</v>
      </c>
      <c r="S193" s="84">
        <v>28.149460000000001</v>
      </c>
      <c r="T193" s="84">
        <v>2.06</v>
      </c>
      <c r="U193" s="84">
        <v>36439057626.877998</v>
      </c>
      <c r="V193" s="84">
        <v>3.86</v>
      </c>
      <c r="W193" s="104">
        <v>2.61</v>
      </c>
      <c r="X193" s="84">
        <v>19.32</v>
      </c>
      <c r="Y193" s="84">
        <v>19.13</v>
      </c>
      <c r="Z193" s="84">
        <v>469.36</v>
      </c>
      <c r="AA193" s="84">
        <v>469.31</v>
      </c>
      <c r="AB193" s="106">
        <f t="shared" si="2"/>
        <v>3.8620436312011619E-2</v>
      </c>
    </row>
    <row r="194" spans="2:28">
      <c r="B194" s="81" t="s">
        <v>182</v>
      </c>
      <c r="C194" s="81">
        <v>42702</v>
      </c>
      <c r="D194" s="103" t="s">
        <v>143</v>
      </c>
      <c r="E194" s="81" t="s">
        <v>144</v>
      </c>
      <c r="F194" s="81" t="s">
        <v>44</v>
      </c>
      <c r="G194" s="81">
        <v>4.25</v>
      </c>
      <c r="H194" s="103" t="s">
        <v>145</v>
      </c>
      <c r="I194" s="86">
        <v>23107694</v>
      </c>
      <c r="J194" s="84">
        <v>42528</v>
      </c>
      <c r="K194" s="84">
        <v>42711</v>
      </c>
      <c r="L194" s="84">
        <v>0</v>
      </c>
      <c r="M194" s="84">
        <v>4.9180000000000001E-2</v>
      </c>
      <c r="N194" s="84">
        <v>174</v>
      </c>
      <c r="O194" s="84">
        <v>2.0204900000000001</v>
      </c>
      <c r="P194" s="84">
        <v>149.84</v>
      </c>
      <c r="Q194" s="84">
        <v>151.86049</v>
      </c>
      <c r="R194" s="84">
        <v>102.01944</v>
      </c>
      <c r="S194" s="84">
        <v>30.02459</v>
      </c>
      <c r="T194" s="84">
        <v>2.0299999999999998</v>
      </c>
      <c r="U194" s="84">
        <v>35091457752.796997</v>
      </c>
      <c r="V194" s="84">
        <v>3.72</v>
      </c>
      <c r="W194" s="104">
        <v>2.52</v>
      </c>
      <c r="X194" s="84">
        <v>19.420000000000002</v>
      </c>
      <c r="Y194" s="84">
        <v>19.23</v>
      </c>
      <c r="Z194" s="84">
        <v>489.04</v>
      </c>
      <c r="AA194" s="84">
        <v>488.8</v>
      </c>
      <c r="AB194" s="106">
        <f t="shared" si="2"/>
        <v>3.719216405415194E-2</v>
      </c>
    </row>
    <row r="195" spans="2:28">
      <c r="B195" s="81" t="s">
        <v>182</v>
      </c>
      <c r="C195" s="81">
        <v>42702</v>
      </c>
      <c r="D195" s="103" t="s">
        <v>146</v>
      </c>
      <c r="E195" s="81" t="s">
        <v>147</v>
      </c>
      <c r="F195" s="81" t="s">
        <v>44</v>
      </c>
      <c r="G195" s="81">
        <v>1.5</v>
      </c>
      <c r="H195" s="103" t="s">
        <v>148</v>
      </c>
      <c r="I195" s="86">
        <v>4874999</v>
      </c>
      <c r="J195" s="84">
        <v>42634</v>
      </c>
      <c r="K195" s="84">
        <v>42757</v>
      </c>
      <c r="L195" s="84">
        <v>0</v>
      </c>
      <c r="M195" s="84">
        <v>0.29891000000000001</v>
      </c>
      <c r="N195" s="84">
        <v>68</v>
      </c>
      <c r="O195" s="84">
        <v>0.27717000000000003</v>
      </c>
      <c r="P195" s="84">
        <v>88.89</v>
      </c>
      <c r="Q195" s="84">
        <v>89.167169999999999</v>
      </c>
      <c r="R195" s="84">
        <v>100.27714</v>
      </c>
      <c r="S195" s="84">
        <v>30.649460000000001</v>
      </c>
      <c r="T195" s="84">
        <v>1.99</v>
      </c>
      <c r="U195" s="84">
        <v>4346898836.5889997</v>
      </c>
      <c r="V195" s="84">
        <v>0.46</v>
      </c>
      <c r="W195" s="104">
        <v>0.31</v>
      </c>
      <c r="X195" s="84">
        <v>24.16</v>
      </c>
      <c r="Y195" s="84">
        <v>23.92</v>
      </c>
      <c r="Z195" s="84">
        <v>680.37</v>
      </c>
      <c r="AA195" s="84">
        <v>678.9</v>
      </c>
      <c r="AB195" s="106">
        <f t="shared" si="2"/>
        <v>4.6071205076778027E-3</v>
      </c>
    </row>
    <row r="196" spans="2:28">
      <c r="B196" s="81" t="s">
        <v>182</v>
      </c>
      <c r="C196" s="81">
        <v>42702</v>
      </c>
      <c r="D196" s="103" t="s">
        <v>149</v>
      </c>
      <c r="E196" s="81" t="s">
        <v>150</v>
      </c>
      <c r="F196" s="81" t="s">
        <v>44</v>
      </c>
      <c r="G196" s="81">
        <v>4.25</v>
      </c>
      <c r="H196" s="103" t="s">
        <v>151</v>
      </c>
      <c r="I196" s="86">
        <v>19772077</v>
      </c>
      <c r="J196" s="84">
        <v>42528</v>
      </c>
      <c r="K196" s="84">
        <v>42711</v>
      </c>
      <c r="L196" s="84">
        <v>0</v>
      </c>
      <c r="M196" s="84">
        <v>4.9180000000000001E-2</v>
      </c>
      <c r="N196" s="84">
        <v>174</v>
      </c>
      <c r="O196" s="84">
        <v>2.0204900000000001</v>
      </c>
      <c r="P196" s="84">
        <v>155.44</v>
      </c>
      <c r="Q196" s="84">
        <v>157.46048999999999</v>
      </c>
      <c r="R196" s="84">
        <v>102.01944</v>
      </c>
      <c r="S196" s="84">
        <v>33.024590000000003</v>
      </c>
      <c r="T196" s="84">
        <v>1.96</v>
      </c>
      <c r="U196" s="84">
        <v>31133209683.923</v>
      </c>
      <c r="V196" s="84">
        <v>3.3</v>
      </c>
      <c r="W196" s="104">
        <v>2.23</v>
      </c>
      <c r="X196" s="84">
        <v>20.82</v>
      </c>
      <c r="Y196" s="84">
        <v>20.61</v>
      </c>
      <c r="Z196" s="84">
        <v>568.88</v>
      </c>
      <c r="AA196" s="84">
        <v>568.09</v>
      </c>
      <c r="AB196" s="106">
        <f t="shared" si="2"/>
        <v>3.2996960407108866E-2</v>
      </c>
    </row>
    <row r="197" spans="2:28">
      <c r="B197" s="81" t="s">
        <v>182</v>
      </c>
      <c r="C197" s="81">
        <v>42702</v>
      </c>
      <c r="D197" s="103" t="s">
        <v>152</v>
      </c>
      <c r="E197" s="81" t="s">
        <v>153</v>
      </c>
      <c r="F197" s="81" t="s">
        <v>44</v>
      </c>
      <c r="G197" s="81">
        <v>3.75</v>
      </c>
      <c r="H197" s="103" t="s">
        <v>154</v>
      </c>
      <c r="I197" s="86">
        <v>23591655</v>
      </c>
      <c r="J197" s="84">
        <v>42573</v>
      </c>
      <c r="K197" s="84">
        <v>42757</v>
      </c>
      <c r="L197" s="84">
        <v>0</v>
      </c>
      <c r="M197" s="84">
        <v>0.29891000000000001</v>
      </c>
      <c r="N197" s="84">
        <v>129</v>
      </c>
      <c r="O197" s="84">
        <v>1.31454</v>
      </c>
      <c r="P197" s="84">
        <v>147.01</v>
      </c>
      <c r="Q197" s="84">
        <v>148.32454000000001</v>
      </c>
      <c r="R197" s="84">
        <v>101.31088</v>
      </c>
      <c r="S197" s="84">
        <v>35.649459999999998</v>
      </c>
      <c r="T197" s="84">
        <v>1.92</v>
      </c>
      <c r="U197" s="84">
        <v>34992213295.560997</v>
      </c>
      <c r="V197" s="84">
        <v>3.71</v>
      </c>
      <c r="W197" s="104">
        <v>2.5099999999999998</v>
      </c>
      <c r="X197" s="84">
        <v>22.6</v>
      </c>
      <c r="Y197" s="84">
        <v>22.38</v>
      </c>
      <c r="Z197" s="84">
        <v>668.33</v>
      </c>
      <c r="AA197" s="84">
        <v>666.75</v>
      </c>
      <c r="AB197" s="106">
        <f t="shared" si="2"/>
        <v>3.7086978451405288E-2</v>
      </c>
    </row>
    <row r="198" spans="2:28">
      <c r="B198" s="81" t="s">
        <v>182</v>
      </c>
      <c r="C198" s="81">
        <v>42702</v>
      </c>
      <c r="D198" s="103" t="s">
        <v>155</v>
      </c>
      <c r="E198" s="81" t="s">
        <v>156</v>
      </c>
      <c r="F198" s="81" t="s">
        <v>44</v>
      </c>
      <c r="G198" s="81">
        <v>4.25</v>
      </c>
      <c r="H198" s="103" t="s">
        <v>157</v>
      </c>
      <c r="I198" s="86">
        <v>25994750</v>
      </c>
      <c r="J198" s="84">
        <v>42528</v>
      </c>
      <c r="K198" s="84">
        <v>42711</v>
      </c>
      <c r="L198" s="84">
        <v>0</v>
      </c>
      <c r="M198" s="84">
        <v>4.9180000000000001E-2</v>
      </c>
      <c r="N198" s="84">
        <v>174</v>
      </c>
      <c r="O198" s="84">
        <v>2.0204900000000001</v>
      </c>
      <c r="P198" s="84">
        <v>165.8</v>
      </c>
      <c r="Q198" s="84">
        <v>167.82049000000001</v>
      </c>
      <c r="R198" s="84">
        <v>102.01944</v>
      </c>
      <c r="S198" s="84">
        <v>39.024590000000003</v>
      </c>
      <c r="T198" s="84">
        <v>1.87</v>
      </c>
      <c r="U198" s="84">
        <v>43624517293.032997</v>
      </c>
      <c r="V198" s="84">
        <v>4.62</v>
      </c>
      <c r="W198" s="104">
        <v>3.13</v>
      </c>
      <c r="X198" s="84">
        <v>23.44</v>
      </c>
      <c r="Y198" s="84">
        <v>23.23</v>
      </c>
      <c r="Z198" s="84">
        <v>738.11</v>
      </c>
      <c r="AA198" s="84">
        <v>736.02</v>
      </c>
      <c r="AB198" s="106">
        <f t="shared" ref="AB198:AB222" si="3">U198/SUMIF($B$5:$B$222,B198,$U$5:$U$222)</f>
        <v>4.6236044548942951E-2</v>
      </c>
    </row>
    <row r="199" spans="2:28">
      <c r="B199" s="81" t="s">
        <v>182</v>
      </c>
      <c r="C199" s="81">
        <v>42702</v>
      </c>
      <c r="D199" s="103" t="s">
        <v>158</v>
      </c>
      <c r="E199" s="81" t="s">
        <v>159</v>
      </c>
      <c r="F199" s="81" t="s">
        <v>44</v>
      </c>
      <c r="G199" s="81">
        <v>4</v>
      </c>
      <c r="H199" s="103" t="s">
        <v>160</v>
      </c>
      <c r="I199" s="86">
        <v>23208794</v>
      </c>
      <c r="J199" s="84">
        <v>42573</v>
      </c>
      <c r="K199" s="84">
        <v>42757</v>
      </c>
      <c r="L199" s="84">
        <v>0</v>
      </c>
      <c r="M199" s="84">
        <v>0.29891000000000001</v>
      </c>
      <c r="N199" s="84">
        <v>129</v>
      </c>
      <c r="O199" s="84">
        <v>1.4021699999999999</v>
      </c>
      <c r="P199" s="84">
        <v>164.09</v>
      </c>
      <c r="Q199" s="84">
        <v>165.49216999999999</v>
      </c>
      <c r="R199" s="84">
        <v>101.39802</v>
      </c>
      <c r="S199" s="84">
        <v>43.149459999999998</v>
      </c>
      <c r="T199" s="84">
        <v>1.84</v>
      </c>
      <c r="U199" s="84">
        <v>38408737729.599998</v>
      </c>
      <c r="V199" s="84">
        <v>4.07</v>
      </c>
      <c r="W199" s="104">
        <v>2.75</v>
      </c>
      <c r="X199" s="84">
        <v>25.47</v>
      </c>
      <c r="Y199" s="84">
        <v>25.23</v>
      </c>
      <c r="Z199" s="84">
        <v>877.46</v>
      </c>
      <c r="AA199" s="84">
        <v>874.03</v>
      </c>
      <c r="AB199" s="106">
        <f t="shared" si="3"/>
        <v>4.0708028854638222E-2</v>
      </c>
    </row>
    <row r="200" spans="2:28">
      <c r="B200" s="81" t="s">
        <v>182</v>
      </c>
      <c r="C200" s="81">
        <v>42702</v>
      </c>
      <c r="D200" s="103" t="s">
        <v>161</v>
      </c>
      <c r="E200" s="81" t="s">
        <v>162</v>
      </c>
      <c r="F200" s="81" t="s">
        <v>44</v>
      </c>
      <c r="G200" s="81">
        <v>2.5</v>
      </c>
      <c r="H200" s="103" t="s">
        <v>163</v>
      </c>
      <c r="I200" s="86">
        <v>13602000</v>
      </c>
      <c r="J200" s="84">
        <v>42573</v>
      </c>
      <c r="K200" s="84">
        <v>42757</v>
      </c>
      <c r="L200" s="84">
        <v>0</v>
      </c>
      <c r="M200" s="84">
        <v>0.29891000000000001</v>
      </c>
      <c r="N200" s="84">
        <v>129</v>
      </c>
      <c r="O200" s="84">
        <v>0.87636000000000003</v>
      </c>
      <c r="P200" s="84">
        <v>120.81</v>
      </c>
      <c r="Q200" s="84">
        <v>121.68635999999999</v>
      </c>
      <c r="R200" s="84">
        <v>100.87473</v>
      </c>
      <c r="S200" s="84">
        <v>48.649459999999998</v>
      </c>
      <c r="T200" s="84">
        <v>1.85</v>
      </c>
      <c r="U200" s="84">
        <v>16551778509.783001</v>
      </c>
      <c r="V200" s="84">
        <v>1.75</v>
      </c>
      <c r="W200" s="104">
        <v>1.19</v>
      </c>
      <c r="X200" s="84">
        <v>30.12</v>
      </c>
      <c r="Y200" s="84">
        <v>29.85</v>
      </c>
      <c r="Z200" s="84">
        <v>1208.43</v>
      </c>
      <c r="AA200" s="84">
        <v>1201.17</v>
      </c>
      <c r="AB200" s="106">
        <f t="shared" si="3"/>
        <v>1.7542630062861074E-2</v>
      </c>
    </row>
    <row r="201" spans="2:28">
      <c r="B201" s="81" t="s">
        <v>182</v>
      </c>
      <c r="C201" s="81">
        <v>42702</v>
      </c>
      <c r="D201" s="103" t="s">
        <v>164</v>
      </c>
      <c r="E201" s="81" t="s">
        <v>165</v>
      </c>
      <c r="F201" s="81" t="s">
        <v>44</v>
      </c>
      <c r="G201" s="81">
        <v>3.5</v>
      </c>
      <c r="H201" s="103" t="s">
        <v>166</v>
      </c>
      <c r="I201" s="86">
        <v>19485985</v>
      </c>
      <c r="J201" s="84">
        <v>42573</v>
      </c>
      <c r="K201" s="84">
        <v>42757</v>
      </c>
      <c r="L201" s="84">
        <v>0</v>
      </c>
      <c r="M201" s="84">
        <v>0.29891000000000001</v>
      </c>
      <c r="N201" s="84">
        <v>129</v>
      </c>
      <c r="O201" s="84">
        <v>1.2269000000000001</v>
      </c>
      <c r="P201" s="84">
        <v>154.62</v>
      </c>
      <c r="Q201" s="84">
        <v>155.84690000000001</v>
      </c>
      <c r="R201" s="84">
        <v>101.22372</v>
      </c>
      <c r="S201" s="84">
        <v>51.649459999999998</v>
      </c>
      <c r="T201" s="84">
        <v>1.85</v>
      </c>
      <c r="U201" s="84">
        <v>30368303980.573002</v>
      </c>
      <c r="V201" s="84">
        <v>3.22</v>
      </c>
      <c r="W201" s="104">
        <v>2.1800000000000002</v>
      </c>
      <c r="X201" s="84">
        <v>29.19</v>
      </c>
      <c r="Y201" s="84">
        <v>28.93</v>
      </c>
      <c r="Z201" s="84">
        <v>1180.24</v>
      </c>
      <c r="AA201" s="84">
        <v>1173.01</v>
      </c>
      <c r="AB201" s="106">
        <f t="shared" si="3"/>
        <v>3.21862645789288E-2</v>
      </c>
    </row>
    <row r="202" spans="2:28">
      <c r="B202" s="81" t="s">
        <v>183</v>
      </c>
      <c r="C202" s="81">
        <v>42702</v>
      </c>
      <c r="D202" s="103" t="s">
        <v>108</v>
      </c>
      <c r="E202" s="81" t="s">
        <v>109</v>
      </c>
      <c r="F202" s="81" t="s">
        <v>44</v>
      </c>
      <c r="G202" s="81">
        <v>4.25</v>
      </c>
      <c r="H202" s="103" t="s">
        <v>110</v>
      </c>
      <c r="I202" s="86">
        <v>31004407</v>
      </c>
      <c r="J202" s="84">
        <v>42528</v>
      </c>
      <c r="K202" s="84">
        <v>42711</v>
      </c>
      <c r="L202" s="84">
        <v>0</v>
      </c>
      <c r="M202" s="84">
        <v>4.9180000000000001E-2</v>
      </c>
      <c r="N202" s="84">
        <v>174</v>
      </c>
      <c r="O202" s="84">
        <v>2.0204900000000001</v>
      </c>
      <c r="P202" s="84">
        <v>127.53</v>
      </c>
      <c r="Q202" s="84">
        <v>129.55049</v>
      </c>
      <c r="R202" s="84">
        <v>102.01944</v>
      </c>
      <c r="S202" s="84">
        <v>11.02459</v>
      </c>
      <c r="T202" s="84">
        <v>1.53</v>
      </c>
      <c r="U202" s="84">
        <v>40166361749.190002</v>
      </c>
      <c r="V202" s="84">
        <v>5.71</v>
      </c>
      <c r="W202" s="104">
        <v>2.88</v>
      </c>
      <c r="X202" s="84">
        <v>9.06</v>
      </c>
      <c r="Y202" s="84">
        <v>8.99</v>
      </c>
      <c r="Z202" s="84">
        <v>93.11</v>
      </c>
      <c r="AA202" s="84">
        <v>96.17</v>
      </c>
      <c r="AB202" s="106">
        <f t="shared" si="3"/>
        <v>5.7052227644152617E-2</v>
      </c>
    </row>
    <row r="203" spans="2:28">
      <c r="B203" s="81" t="s">
        <v>183</v>
      </c>
      <c r="C203" s="81">
        <v>42702</v>
      </c>
      <c r="D203" s="103">
        <v>240419</v>
      </c>
      <c r="E203" s="81" t="s">
        <v>111</v>
      </c>
      <c r="F203" s="81" t="s">
        <v>44</v>
      </c>
      <c r="G203" s="81">
        <v>6</v>
      </c>
      <c r="H203" s="103">
        <v>2028</v>
      </c>
      <c r="I203" s="86">
        <v>19027662</v>
      </c>
      <c r="J203" s="84">
        <v>42528</v>
      </c>
      <c r="K203" s="84">
        <v>42711</v>
      </c>
      <c r="L203" s="84">
        <v>0</v>
      </c>
      <c r="M203" s="84">
        <v>4.9180000000000001E-2</v>
      </c>
      <c r="N203" s="84">
        <v>174</v>
      </c>
      <c r="O203" s="84">
        <v>2.8524600000000002</v>
      </c>
      <c r="P203" s="84">
        <v>148.71</v>
      </c>
      <c r="Q203" s="84">
        <v>151.56245999999999</v>
      </c>
      <c r="R203" s="84">
        <v>102.85038</v>
      </c>
      <c r="S203" s="84">
        <v>12.02459</v>
      </c>
      <c r="T203" s="84">
        <v>1.55</v>
      </c>
      <c r="U203" s="84">
        <v>28838792420.528</v>
      </c>
      <c r="V203" s="84">
        <v>4.0999999999999996</v>
      </c>
      <c r="W203" s="104">
        <v>2.0699999999999998</v>
      </c>
      <c r="X203" s="84">
        <v>9.2200000000000006</v>
      </c>
      <c r="Y203" s="84">
        <v>9.15</v>
      </c>
      <c r="Z203" s="84">
        <v>100.46</v>
      </c>
      <c r="AA203" s="84">
        <v>103.47</v>
      </c>
      <c r="AB203" s="106">
        <f t="shared" si="3"/>
        <v>4.0962568639705238E-2</v>
      </c>
    </row>
    <row r="204" spans="2:28">
      <c r="B204" s="81" t="s">
        <v>183</v>
      </c>
      <c r="C204" s="81">
        <v>42702</v>
      </c>
      <c r="D204" s="103" t="s">
        <v>112</v>
      </c>
      <c r="E204" s="81" t="s">
        <v>113</v>
      </c>
      <c r="F204" s="81" t="s">
        <v>44</v>
      </c>
      <c r="G204" s="81">
        <v>4.75</v>
      </c>
      <c r="H204" s="103" t="s">
        <v>114</v>
      </c>
      <c r="I204" s="86">
        <v>33640504</v>
      </c>
      <c r="J204" s="84">
        <v>42528</v>
      </c>
      <c r="K204" s="84">
        <v>42711</v>
      </c>
      <c r="L204" s="84">
        <v>0</v>
      </c>
      <c r="M204" s="84">
        <v>4.9180000000000001E-2</v>
      </c>
      <c r="N204" s="84">
        <v>174</v>
      </c>
      <c r="O204" s="84">
        <v>2.2582</v>
      </c>
      <c r="P204" s="84">
        <v>137.83000000000001</v>
      </c>
      <c r="Q204" s="84">
        <v>140.0882</v>
      </c>
      <c r="R204" s="84">
        <v>102.25689</v>
      </c>
      <c r="S204" s="84">
        <v>14.02459</v>
      </c>
      <c r="T204" s="84">
        <v>1.71</v>
      </c>
      <c r="U204" s="84">
        <v>47126375421.560997</v>
      </c>
      <c r="V204" s="84">
        <v>6.69</v>
      </c>
      <c r="W204" s="104">
        <v>3.38</v>
      </c>
      <c r="X204" s="84">
        <v>10.83</v>
      </c>
      <c r="Y204" s="84">
        <v>10.74</v>
      </c>
      <c r="Z204" s="84">
        <v>138.08000000000001</v>
      </c>
      <c r="AA204" s="84">
        <v>141.08000000000001</v>
      </c>
      <c r="AB204" s="106">
        <f t="shared" si="3"/>
        <v>6.6938218486988471E-2</v>
      </c>
    </row>
    <row r="205" spans="2:28">
      <c r="B205" s="81" t="s">
        <v>183</v>
      </c>
      <c r="C205" s="81">
        <v>42702</v>
      </c>
      <c r="D205" s="103">
        <v>489308</v>
      </c>
      <c r="E205" s="81" t="s">
        <v>115</v>
      </c>
      <c r="F205" s="81" t="s">
        <v>44</v>
      </c>
      <c r="G205" s="81">
        <v>4.25</v>
      </c>
      <c r="H205" s="103" t="s">
        <v>116</v>
      </c>
      <c r="I205" s="86">
        <v>35440462</v>
      </c>
      <c r="J205" s="84">
        <v>42528</v>
      </c>
      <c r="K205" s="84">
        <v>42711</v>
      </c>
      <c r="L205" s="84">
        <v>0</v>
      </c>
      <c r="M205" s="84">
        <v>4.9180000000000001E-2</v>
      </c>
      <c r="N205" s="84">
        <v>174</v>
      </c>
      <c r="O205" s="84">
        <v>2.0204900000000001</v>
      </c>
      <c r="P205" s="84">
        <v>132.97999999999999</v>
      </c>
      <c r="Q205" s="84">
        <v>135.00049000000001</v>
      </c>
      <c r="R205" s="84">
        <v>102.01944</v>
      </c>
      <c r="S205" s="84">
        <v>15.52459</v>
      </c>
      <c r="T205" s="84">
        <v>1.8</v>
      </c>
      <c r="U205" s="84">
        <v>47844797997.353996</v>
      </c>
      <c r="V205" s="84">
        <v>6.8</v>
      </c>
      <c r="W205" s="104">
        <v>3.43</v>
      </c>
      <c r="X205" s="84">
        <v>11.95</v>
      </c>
      <c r="Y205" s="84">
        <v>11.84</v>
      </c>
      <c r="Z205" s="84">
        <v>168.42</v>
      </c>
      <c r="AA205" s="84">
        <v>171.29</v>
      </c>
      <c r="AB205" s="106">
        <f t="shared" si="3"/>
        <v>6.7958664615387618E-2</v>
      </c>
    </row>
    <row r="206" spans="2:28">
      <c r="B206" s="81" t="s">
        <v>183</v>
      </c>
      <c r="C206" s="81">
        <v>42702</v>
      </c>
      <c r="D206" s="103" t="s">
        <v>117</v>
      </c>
      <c r="E206" s="81" t="s">
        <v>118</v>
      </c>
      <c r="F206" s="81" t="s">
        <v>44</v>
      </c>
      <c r="G206" s="81">
        <v>4.5</v>
      </c>
      <c r="H206" s="103" t="s">
        <v>119</v>
      </c>
      <c r="I206" s="86">
        <v>31783830</v>
      </c>
      <c r="J206" s="84">
        <v>42620</v>
      </c>
      <c r="K206" s="84">
        <v>42801</v>
      </c>
      <c r="L206" s="84">
        <v>0</v>
      </c>
      <c r="M206" s="84">
        <v>0.54696</v>
      </c>
      <c r="N206" s="84">
        <v>82</v>
      </c>
      <c r="O206" s="84">
        <v>1.0193399999999999</v>
      </c>
      <c r="P206" s="84">
        <v>139.1</v>
      </c>
      <c r="Q206" s="84">
        <v>140.11933999999999</v>
      </c>
      <c r="R206" s="84">
        <v>101.01314000000001</v>
      </c>
      <c r="S206" s="84">
        <v>17.773479999999999</v>
      </c>
      <c r="T206" s="84">
        <v>1.9</v>
      </c>
      <c r="U206" s="84">
        <v>44535291874.474998</v>
      </c>
      <c r="V206" s="84">
        <v>6.33</v>
      </c>
      <c r="W206" s="104">
        <v>3.19</v>
      </c>
      <c r="X206" s="84">
        <v>13.24</v>
      </c>
      <c r="Y206" s="84">
        <v>13.11</v>
      </c>
      <c r="Z206" s="84">
        <v>209.81</v>
      </c>
      <c r="AA206" s="84">
        <v>212.38</v>
      </c>
      <c r="AB206" s="106">
        <f t="shared" si="3"/>
        <v>6.3257848099039407E-2</v>
      </c>
    </row>
    <row r="207" spans="2:28">
      <c r="B207" s="81" t="s">
        <v>183</v>
      </c>
      <c r="C207" s="81">
        <v>42702</v>
      </c>
      <c r="D207" s="103">
        <v>3245239</v>
      </c>
      <c r="E207" s="81" t="s">
        <v>120</v>
      </c>
      <c r="F207" s="81" t="s">
        <v>44</v>
      </c>
      <c r="G207" s="81">
        <v>4.25</v>
      </c>
      <c r="H207" s="103" t="s">
        <v>121</v>
      </c>
      <c r="I207" s="86">
        <v>29761912</v>
      </c>
      <c r="J207" s="84">
        <v>42620</v>
      </c>
      <c r="K207" s="84">
        <v>42801</v>
      </c>
      <c r="L207" s="84">
        <v>0</v>
      </c>
      <c r="M207" s="84">
        <v>0.54696</v>
      </c>
      <c r="N207" s="84">
        <v>82</v>
      </c>
      <c r="O207" s="84">
        <v>0.96270999999999995</v>
      </c>
      <c r="P207" s="84">
        <v>136.75</v>
      </c>
      <c r="Q207" s="84">
        <v>137.71270999999999</v>
      </c>
      <c r="R207" s="84">
        <v>100.95717</v>
      </c>
      <c r="S207" s="84">
        <v>19.273479999999999</v>
      </c>
      <c r="T207" s="84">
        <v>1.95</v>
      </c>
      <c r="U207" s="84">
        <v>40985934724.419998</v>
      </c>
      <c r="V207" s="84">
        <v>5.82</v>
      </c>
      <c r="W207" s="104">
        <v>2.94</v>
      </c>
      <c r="X207" s="84">
        <v>14.21</v>
      </c>
      <c r="Y207" s="84">
        <v>14.07</v>
      </c>
      <c r="Z207" s="84">
        <v>243.23</v>
      </c>
      <c r="AA207" s="84">
        <v>245.52</v>
      </c>
      <c r="AB207" s="106">
        <f t="shared" si="3"/>
        <v>5.8216347617123784E-2</v>
      </c>
    </row>
    <row r="208" spans="2:28">
      <c r="B208" s="81" t="s">
        <v>183</v>
      </c>
      <c r="C208" s="81">
        <v>42702</v>
      </c>
      <c r="D208" s="103" t="s">
        <v>122</v>
      </c>
      <c r="E208" s="81" t="s">
        <v>123</v>
      </c>
      <c r="F208" s="81" t="s">
        <v>44</v>
      </c>
      <c r="G208" s="81">
        <v>1.75</v>
      </c>
      <c r="H208" s="103" t="s">
        <v>124</v>
      </c>
      <c r="I208" s="86">
        <v>2711090</v>
      </c>
      <c r="J208" s="84">
        <v>42683</v>
      </c>
      <c r="K208" s="84">
        <v>42801</v>
      </c>
      <c r="L208" s="84">
        <v>0</v>
      </c>
      <c r="M208" s="84">
        <v>0.54696</v>
      </c>
      <c r="N208" s="84">
        <v>19</v>
      </c>
      <c r="O208" s="84">
        <v>9.1850000000000001E-2</v>
      </c>
      <c r="P208" s="84">
        <v>95.28</v>
      </c>
      <c r="Q208" s="84">
        <v>95.371849999999995</v>
      </c>
      <c r="R208" s="84">
        <v>100.09235</v>
      </c>
      <c r="S208" s="84">
        <v>20.773479999999999</v>
      </c>
      <c r="T208" s="84">
        <v>2.0299999999999998</v>
      </c>
      <c r="U208" s="84">
        <v>2585616710.6329999</v>
      </c>
      <c r="V208" s="84">
        <v>0.37</v>
      </c>
      <c r="W208" s="104">
        <v>0.19</v>
      </c>
      <c r="X208" s="84">
        <v>17.39</v>
      </c>
      <c r="Y208" s="84">
        <v>17.21</v>
      </c>
      <c r="Z208" s="84">
        <v>338.92</v>
      </c>
      <c r="AA208" s="84">
        <v>340.67</v>
      </c>
      <c r="AB208" s="106">
        <f t="shared" si="3"/>
        <v>3.6726053033303121E-3</v>
      </c>
    </row>
    <row r="209" spans="2:28">
      <c r="B209" s="81" t="s">
        <v>183</v>
      </c>
      <c r="C209" s="81">
        <v>42702</v>
      </c>
      <c r="D209" s="103" t="s">
        <v>125</v>
      </c>
      <c r="E209" s="81" t="s">
        <v>126</v>
      </c>
      <c r="F209" s="81" t="s">
        <v>44</v>
      </c>
      <c r="G209" s="81">
        <v>4.75</v>
      </c>
      <c r="H209" s="103" t="s">
        <v>127</v>
      </c>
      <c r="I209" s="86">
        <v>25201400</v>
      </c>
      <c r="J209" s="84">
        <v>42528</v>
      </c>
      <c r="K209" s="84">
        <v>42711</v>
      </c>
      <c r="L209" s="84">
        <v>0</v>
      </c>
      <c r="M209" s="84">
        <v>4.9180000000000001E-2</v>
      </c>
      <c r="N209" s="84">
        <v>174</v>
      </c>
      <c r="O209" s="84">
        <v>2.2582</v>
      </c>
      <c r="P209" s="84">
        <v>148.88999999999999</v>
      </c>
      <c r="Q209" s="84">
        <v>151.1482</v>
      </c>
      <c r="R209" s="84">
        <v>102.25689</v>
      </c>
      <c r="S209" s="84">
        <v>22.02459</v>
      </c>
      <c r="T209" s="84">
        <v>2</v>
      </c>
      <c r="U209" s="84">
        <v>38091461648.525002</v>
      </c>
      <c r="V209" s="84">
        <v>5.41</v>
      </c>
      <c r="W209" s="104">
        <v>2.73</v>
      </c>
      <c r="X209" s="84">
        <v>15.25</v>
      </c>
      <c r="Y209" s="84">
        <v>15.1</v>
      </c>
      <c r="Z209" s="84">
        <v>290.62</v>
      </c>
      <c r="AA209" s="84">
        <v>292.38</v>
      </c>
      <c r="AB209" s="106">
        <f t="shared" si="3"/>
        <v>5.4105043290707859E-2</v>
      </c>
    </row>
    <row r="210" spans="2:28">
      <c r="B210" s="81" t="s">
        <v>183</v>
      </c>
      <c r="C210" s="81">
        <v>42702</v>
      </c>
      <c r="D210" s="103" t="s">
        <v>128</v>
      </c>
      <c r="E210" s="81" t="s">
        <v>129</v>
      </c>
      <c r="F210" s="81" t="s">
        <v>44</v>
      </c>
      <c r="G210" s="81">
        <v>4.25</v>
      </c>
      <c r="H210" s="103" t="s">
        <v>130</v>
      </c>
      <c r="I210" s="86">
        <v>22765628</v>
      </c>
      <c r="J210" s="84">
        <v>42620</v>
      </c>
      <c r="K210" s="84">
        <v>42801</v>
      </c>
      <c r="L210" s="84">
        <v>0</v>
      </c>
      <c r="M210" s="84">
        <v>0.54696</v>
      </c>
      <c r="N210" s="84">
        <v>82</v>
      </c>
      <c r="O210" s="84">
        <v>0.96270999999999995</v>
      </c>
      <c r="P210" s="84">
        <v>140.46</v>
      </c>
      <c r="Q210" s="84">
        <v>141.42271</v>
      </c>
      <c r="R210" s="84">
        <v>100.95717</v>
      </c>
      <c r="S210" s="84">
        <v>22.773479999999999</v>
      </c>
      <c r="T210" s="84">
        <v>2.02</v>
      </c>
      <c r="U210" s="84">
        <v>32195767424.655998</v>
      </c>
      <c r="V210" s="84">
        <v>4.57</v>
      </c>
      <c r="W210" s="104">
        <v>2.31</v>
      </c>
      <c r="X210" s="84">
        <v>16.059999999999999</v>
      </c>
      <c r="Y210" s="84">
        <v>15.9</v>
      </c>
      <c r="Z210" s="84">
        <v>318.54000000000002</v>
      </c>
      <c r="AA210" s="84">
        <v>320.07</v>
      </c>
      <c r="AB210" s="106">
        <f t="shared" si="3"/>
        <v>4.5730809869198794E-2</v>
      </c>
    </row>
    <row r="211" spans="2:28">
      <c r="B211" s="81" t="s">
        <v>183</v>
      </c>
      <c r="C211" s="81">
        <v>42702</v>
      </c>
      <c r="D211" s="103" t="s">
        <v>131</v>
      </c>
      <c r="E211" s="81" t="s">
        <v>132</v>
      </c>
      <c r="F211" s="81" t="s">
        <v>44</v>
      </c>
      <c r="G211" s="81">
        <v>4.25</v>
      </c>
      <c r="H211" s="103" t="s">
        <v>133</v>
      </c>
      <c r="I211" s="86">
        <v>24846140</v>
      </c>
      <c r="J211" s="84">
        <v>42528</v>
      </c>
      <c r="K211" s="84">
        <v>42711</v>
      </c>
      <c r="L211" s="84">
        <v>0</v>
      </c>
      <c r="M211" s="84">
        <v>4.9180000000000001E-2</v>
      </c>
      <c r="N211" s="84">
        <v>174</v>
      </c>
      <c r="O211" s="84">
        <v>2.0204900000000001</v>
      </c>
      <c r="P211" s="84">
        <v>142.07</v>
      </c>
      <c r="Q211" s="84">
        <v>144.09048999999999</v>
      </c>
      <c r="R211" s="84">
        <v>102.01944</v>
      </c>
      <c r="S211" s="84">
        <v>24.02459</v>
      </c>
      <c r="T211" s="84">
        <v>2.0299999999999998</v>
      </c>
      <c r="U211" s="84">
        <v>35800925320.130997</v>
      </c>
      <c r="V211" s="84">
        <v>5.09</v>
      </c>
      <c r="W211" s="104">
        <v>2.57</v>
      </c>
      <c r="X211" s="84">
        <v>16.579999999999998</v>
      </c>
      <c r="Y211" s="84">
        <v>16.41</v>
      </c>
      <c r="Z211" s="84">
        <v>344.46</v>
      </c>
      <c r="AA211" s="84">
        <v>345.7</v>
      </c>
      <c r="AB211" s="106">
        <f t="shared" si="3"/>
        <v>5.0851569629071787E-2</v>
      </c>
    </row>
    <row r="212" spans="2:28">
      <c r="B212" s="81" t="s">
        <v>183</v>
      </c>
      <c r="C212" s="81">
        <v>42702</v>
      </c>
      <c r="D212" s="103" t="s">
        <v>134</v>
      </c>
      <c r="E212" s="81" t="s">
        <v>135</v>
      </c>
      <c r="F212" s="81" t="s">
        <v>44</v>
      </c>
      <c r="G212" s="81">
        <v>4.5</v>
      </c>
      <c r="H212" s="103" t="s">
        <v>136</v>
      </c>
      <c r="I212" s="86">
        <v>26635466</v>
      </c>
      <c r="J212" s="84">
        <v>42528</v>
      </c>
      <c r="K212" s="84">
        <v>42711</v>
      </c>
      <c r="L212" s="84">
        <v>0</v>
      </c>
      <c r="M212" s="84">
        <v>4.9180000000000001E-2</v>
      </c>
      <c r="N212" s="84">
        <v>174</v>
      </c>
      <c r="O212" s="84">
        <v>2.1393399999999998</v>
      </c>
      <c r="P212" s="84">
        <v>149.84</v>
      </c>
      <c r="Q212" s="84">
        <v>151.97934000000001</v>
      </c>
      <c r="R212" s="84">
        <v>102.13817</v>
      </c>
      <c r="S212" s="84">
        <v>26.02459</v>
      </c>
      <c r="T212" s="84">
        <v>2.0299999999999998</v>
      </c>
      <c r="U212" s="84">
        <v>40480406568.007004</v>
      </c>
      <c r="V212" s="84">
        <v>5.75</v>
      </c>
      <c r="W212" s="104">
        <v>2.9</v>
      </c>
      <c r="X212" s="84">
        <v>17.37</v>
      </c>
      <c r="Y212" s="84">
        <v>17.2</v>
      </c>
      <c r="Z212" s="84">
        <v>384.68</v>
      </c>
      <c r="AA212" s="84">
        <v>385.52</v>
      </c>
      <c r="AB212" s="106">
        <f t="shared" si="3"/>
        <v>5.7498296337291734E-2</v>
      </c>
    </row>
    <row r="213" spans="2:28">
      <c r="B213" s="81" t="s">
        <v>183</v>
      </c>
      <c r="C213" s="81">
        <v>42702</v>
      </c>
      <c r="D213" s="103" t="s">
        <v>137</v>
      </c>
      <c r="E213" s="81" t="s">
        <v>138</v>
      </c>
      <c r="F213" s="81" t="s">
        <v>44</v>
      </c>
      <c r="G213" s="81">
        <v>3.25</v>
      </c>
      <c r="H213" s="103" t="s">
        <v>139</v>
      </c>
      <c r="I213" s="86">
        <v>27343680</v>
      </c>
      <c r="J213" s="84">
        <v>42573</v>
      </c>
      <c r="K213" s="84">
        <v>42757</v>
      </c>
      <c r="L213" s="84">
        <v>0</v>
      </c>
      <c r="M213" s="84">
        <v>0.29891000000000001</v>
      </c>
      <c r="N213" s="84">
        <v>129</v>
      </c>
      <c r="O213" s="84">
        <v>1.13927</v>
      </c>
      <c r="P213" s="84">
        <v>124.74</v>
      </c>
      <c r="Q213" s="84">
        <v>125.87927000000001</v>
      </c>
      <c r="R213" s="84">
        <v>101.13652</v>
      </c>
      <c r="S213" s="84">
        <v>27.149460000000001</v>
      </c>
      <c r="T213" s="84">
        <v>2.06</v>
      </c>
      <c r="U213" s="84">
        <v>34420023764.609001</v>
      </c>
      <c r="V213" s="84">
        <v>4.8899999999999997</v>
      </c>
      <c r="W213" s="104">
        <v>2.4700000000000002</v>
      </c>
      <c r="X213" s="84">
        <v>19.11</v>
      </c>
      <c r="Y213" s="84">
        <v>18.91</v>
      </c>
      <c r="Z213" s="84">
        <v>452.99</v>
      </c>
      <c r="AA213" s="84">
        <v>453.17</v>
      </c>
      <c r="AB213" s="106">
        <f t="shared" si="3"/>
        <v>4.8890139555027447E-2</v>
      </c>
    </row>
    <row r="214" spans="2:28">
      <c r="B214" s="81" t="s">
        <v>183</v>
      </c>
      <c r="C214" s="81">
        <v>42702</v>
      </c>
      <c r="D214" s="103" t="s">
        <v>140</v>
      </c>
      <c r="E214" s="81" t="s">
        <v>141</v>
      </c>
      <c r="F214" s="81" t="s">
        <v>44</v>
      </c>
      <c r="G214" s="81">
        <v>3.5</v>
      </c>
      <c r="H214" s="103" t="s">
        <v>142</v>
      </c>
      <c r="I214" s="86">
        <v>27622736</v>
      </c>
      <c r="J214" s="84">
        <v>42573</v>
      </c>
      <c r="K214" s="84">
        <v>42757</v>
      </c>
      <c r="L214" s="84">
        <v>0</v>
      </c>
      <c r="M214" s="84">
        <v>0.29891000000000001</v>
      </c>
      <c r="N214" s="84">
        <v>129</v>
      </c>
      <c r="O214" s="84">
        <v>1.2269000000000001</v>
      </c>
      <c r="P214" s="84">
        <v>130.69</v>
      </c>
      <c r="Q214" s="84">
        <v>131.9169</v>
      </c>
      <c r="R214" s="84">
        <v>101.22372</v>
      </c>
      <c r="S214" s="84">
        <v>28.149460000000001</v>
      </c>
      <c r="T214" s="84">
        <v>2.06</v>
      </c>
      <c r="U214" s="84">
        <v>36439057626.877998</v>
      </c>
      <c r="V214" s="84">
        <v>5.18</v>
      </c>
      <c r="W214" s="104">
        <v>2.61</v>
      </c>
      <c r="X214" s="84">
        <v>19.32</v>
      </c>
      <c r="Y214" s="84">
        <v>19.13</v>
      </c>
      <c r="Z214" s="84">
        <v>469.36</v>
      </c>
      <c r="AA214" s="84">
        <v>469.31</v>
      </c>
      <c r="AB214" s="106">
        <f t="shared" si="3"/>
        <v>5.1757971604410077E-2</v>
      </c>
    </row>
    <row r="215" spans="2:28">
      <c r="B215" s="81" t="s">
        <v>183</v>
      </c>
      <c r="C215" s="81">
        <v>42702</v>
      </c>
      <c r="D215" s="103" t="s">
        <v>143</v>
      </c>
      <c r="E215" s="81" t="s">
        <v>144</v>
      </c>
      <c r="F215" s="81" t="s">
        <v>44</v>
      </c>
      <c r="G215" s="81">
        <v>4.25</v>
      </c>
      <c r="H215" s="103" t="s">
        <v>145</v>
      </c>
      <c r="I215" s="86">
        <v>23107694</v>
      </c>
      <c r="J215" s="84">
        <v>42528</v>
      </c>
      <c r="K215" s="84">
        <v>42711</v>
      </c>
      <c r="L215" s="84">
        <v>0</v>
      </c>
      <c r="M215" s="84">
        <v>4.9180000000000001E-2</v>
      </c>
      <c r="N215" s="84">
        <v>174</v>
      </c>
      <c r="O215" s="84">
        <v>2.0204900000000001</v>
      </c>
      <c r="P215" s="84">
        <v>149.84</v>
      </c>
      <c r="Q215" s="84">
        <v>151.86049</v>
      </c>
      <c r="R215" s="84">
        <v>102.01944</v>
      </c>
      <c r="S215" s="84">
        <v>30.02459</v>
      </c>
      <c r="T215" s="84">
        <v>2.0299999999999998</v>
      </c>
      <c r="U215" s="84">
        <v>35091457752.796997</v>
      </c>
      <c r="V215" s="84">
        <v>4.9800000000000004</v>
      </c>
      <c r="W215" s="104">
        <v>2.52</v>
      </c>
      <c r="X215" s="84">
        <v>19.420000000000002</v>
      </c>
      <c r="Y215" s="84">
        <v>19.23</v>
      </c>
      <c r="Z215" s="84">
        <v>489.04</v>
      </c>
      <c r="AA215" s="84">
        <v>488.8</v>
      </c>
      <c r="AB215" s="106">
        <f t="shared" si="3"/>
        <v>4.9843843178505251E-2</v>
      </c>
    </row>
    <row r="216" spans="2:28">
      <c r="B216" s="81" t="s">
        <v>183</v>
      </c>
      <c r="C216" s="81">
        <v>42702</v>
      </c>
      <c r="D216" s="103" t="s">
        <v>146</v>
      </c>
      <c r="E216" s="81" t="s">
        <v>147</v>
      </c>
      <c r="F216" s="81" t="s">
        <v>44</v>
      </c>
      <c r="G216" s="81">
        <v>1.5</v>
      </c>
      <c r="H216" s="103" t="s">
        <v>148</v>
      </c>
      <c r="I216" s="86">
        <v>4874999</v>
      </c>
      <c r="J216" s="84">
        <v>42634</v>
      </c>
      <c r="K216" s="84">
        <v>42757</v>
      </c>
      <c r="L216" s="84">
        <v>0</v>
      </c>
      <c r="M216" s="84">
        <v>0.29891000000000001</v>
      </c>
      <c r="N216" s="84">
        <v>68</v>
      </c>
      <c r="O216" s="84">
        <v>0.27717000000000003</v>
      </c>
      <c r="P216" s="84">
        <v>88.89</v>
      </c>
      <c r="Q216" s="84">
        <v>89.167169999999999</v>
      </c>
      <c r="R216" s="84">
        <v>100.27714</v>
      </c>
      <c r="S216" s="84">
        <v>30.649460000000001</v>
      </c>
      <c r="T216" s="84">
        <v>1.99</v>
      </c>
      <c r="U216" s="84">
        <v>4346898836.5889997</v>
      </c>
      <c r="V216" s="84">
        <v>0.62</v>
      </c>
      <c r="W216" s="104">
        <v>0.31</v>
      </c>
      <c r="X216" s="84">
        <v>24.16</v>
      </c>
      <c r="Y216" s="84">
        <v>23.92</v>
      </c>
      <c r="Z216" s="84">
        <v>680.37</v>
      </c>
      <c r="AA216" s="84">
        <v>678.9</v>
      </c>
      <c r="AB216" s="106">
        <f t="shared" si="3"/>
        <v>6.1743272522356086E-3</v>
      </c>
    </row>
    <row r="217" spans="2:28">
      <c r="B217" s="81" t="s">
        <v>183</v>
      </c>
      <c r="C217" s="81">
        <v>42702</v>
      </c>
      <c r="D217" s="103" t="s">
        <v>149</v>
      </c>
      <c r="E217" s="81" t="s">
        <v>150</v>
      </c>
      <c r="F217" s="81" t="s">
        <v>44</v>
      </c>
      <c r="G217" s="81">
        <v>4.25</v>
      </c>
      <c r="H217" s="103" t="s">
        <v>151</v>
      </c>
      <c r="I217" s="86">
        <v>19772077</v>
      </c>
      <c r="J217" s="84">
        <v>42528</v>
      </c>
      <c r="K217" s="84">
        <v>42711</v>
      </c>
      <c r="L217" s="84">
        <v>0</v>
      </c>
      <c r="M217" s="84">
        <v>4.9180000000000001E-2</v>
      </c>
      <c r="N217" s="84">
        <v>174</v>
      </c>
      <c r="O217" s="84">
        <v>2.0204900000000001</v>
      </c>
      <c r="P217" s="84">
        <v>155.44</v>
      </c>
      <c r="Q217" s="84">
        <v>157.46048999999999</v>
      </c>
      <c r="R217" s="84">
        <v>102.01944</v>
      </c>
      <c r="S217" s="84">
        <v>33.024590000000003</v>
      </c>
      <c r="T217" s="84">
        <v>1.96</v>
      </c>
      <c r="U217" s="84">
        <v>31133209683.923</v>
      </c>
      <c r="V217" s="84">
        <v>4.42</v>
      </c>
      <c r="W217" s="104">
        <v>2.23</v>
      </c>
      <c r="X217" s="84">
        <v>20.82</v>
      </c>
      <c r="Y217" s="84">
        <v>20.61</v>
      </c>
      <c r="Z217" s="84">
        <v>568.88</v>
      </c>
      <c r="AA217" s="84">
        <v>568.09</v>
      </c>
      <c r="AB217" s="106">
        <f t="shared" si="3"/>
        <v>4.422155477440351E-2</v>
      </c>
    </row>
    <row r="218" spans="2:28">
      <c r="B218" s="81" t="s">
        <v>183</v>
      </c>
      <c r="C218" s="81">
        <v>42702</v>
      </c>
      <c r="D218" s="103" t="s">
        <v>152</v>
      </c>
      <c r="E218" s="81" t="s">
        <v>153</v>
      </c>
      <c r="F218" s="81" t="s">
        <v>44</v>
      </c>
      <c r="G218" s="81">
        <v>3.75</v>
      </c>
      <c r="H218" s="103" t="s">
        <v>154</v>
      </c>
      <c r="I218" s="86">
        <v>23591655</v>
      </c>
      <c r="J218" s="84">
        <v>42573</v>
      </c>
      <c r="K218" s="84">
        <v>42757</v>
      </c>
      <c r="L218" s="84">
        <v>0</v>
      </c>
      <c r="M218" s="84">
        <v>0.29891000000000001</v>
      </c>
      <c r="N218" s="84">
        <v>129</v>
      </c>
      <c r="O218" s="84">
        <v>1.31454</v>
      </c>
      <c r="P218" s="84">
        <v>147.01</v>
      </c>
      <c r="Q218" s="84">
        <v>148.32454000000001</v>
      </c>
      <c r="R218" s="84">
        <v>101.31088</v>
      </c>
      <c r="S218" s="84">
        <v>35.649459999999998</v>
      </c>
      <c r="T218" s="84">
        <v>1.92</v>
      </c>
      <c r="U218" s="84">
        <v>34992213295.560997</v>
      </c>
      <c r="V218" s="84">
        <v>4.97</v>
      </c>
      <c r="W218" s="104">
        <v>2.5099999999999998</v>
      </c>
      <c r="X218" s="84">
        <v>22.6</v>
      </c>
      <c r="Y218" s="84">
        <v>22.38</v>
      </c>
      <c r="Z218" s="84">
        <v>668.33</v>
      </c>
      <c r="AA218" s="84">
        <v>666.75</v>
      </c>
      <c r="AB218" s="106">
        <f t="shared" si="3"/>
        <v>4.9702876530791314E-2</v>
      </c>
    </row>
    <row r="219" spans="2:28">
      <c r="B219" s="81" t="s">
        <v>183</v>
      </c>
      <c r="C219" s="81">
        <v>42702</v>
      </c>
      <c r="D219" s="103" t="s">
        <v>155</v>
      </c>
      <c r="E219" s="81" t="s">
        <v>156</v>
      </c>
      <c r="F219" s="81" t="s">
        <v>44</v>
      </c>
      <c r="G219" s="81">
        <v>4.25</v>
      </c>
      <c r="H219" s="103" t="s">
        <v>157</v>
      </c>
      <c r="I219" s="86">
        <v>25994750</v>
      </c>
      <c r="J219" s="84">
        <v>42528</v>
      </c>
      <c r="K219" s="84">
        <v>42711</v>
      </c>
      <c r="L219" s="84">
        <v>0</v>
      </c>
      <c r="M219" s="84">
        <v>4.9180000000000001E-2</v>
      </c>
      <c r="N219" s="84">
        <v>174</v>
      </c>
      <c r="O219" s="84">
        <v>2.0204900000000001</v>
      </c>
      <c r="P219" s="84">
        <v>165.8</v>
      </c>
      <c r="Q219" s="84">
        <v>167.82049000000001</v>
      </c>
      <c r="R219" s="84">
        <v>102.01944</v>
      </c>
      <c r="S219" s="84">
        <v>39.024590000000003</v>
      </c>
      <c r="T219" s="84">
        <v>1.87</v>
      </c>
      <c r="U219" s="84">
        <v>43624517293.032997</v>
      </c>
      <c r="V219" s="84">
        <v>6.2</v>
      </c>
      <c r="W219" s="104">
        <v>3.13</v>
      </c>
      <c r="X219" s="84">
        <v>23.44</v>
      </c>
      <c r="Y219" s="84">
        <v>23.23</v>
      </c>
      <c r="Z219" s="84">
        <v>738.11</v>
      </c>
      <c r="AA219" s="84">
        <v>736.02</v>
      </c>
      <c r="AB219" s="106">
        <f t="shared" si="3"/>
        <v>6.1964185529414594E-2</v>
      </c>
    </row>
    <row r="220" spans="2:28">
      <c r="B220" s="81" t="s">
        <v>183</v>
      </c>
      <c r="C220" s="81">
        <v>42702</v>
      </c>
      <c r="D220" s="103" t="s">
        <v>158</v>
      </c>
      <c r="E220" s="81" t="s">
        <v>159</v>
      </c>
      <c r="F220" s="81" t="s">
        <v>44</v>
      </c>
      <c r="G220" s="81">
        <v>4</v>
      </c>
      <c r="H220" s="103" t="s">
        <v>160</v>
      </c>
      <c r="I220" s="86">
        <v>23208794</v>
      </c>
      <c r="J220" s="84">
        <v>42573</v>
      </c>
      <c r="K220" s="84">
        <v>42757</v>
      </c>
      <c r="L220" s="84">
        <v>0</v>
      </c>
      <c r="M220" s="84">
        <v>0.29891000000000001</v>
      </c>
      <c r="N220" s="84">
        <v>129</v>
      </c>
      <c r="O220" s="84">
        <v>1.4021699999999999</v>
      </c>
      <c r="P220" s="84">
        <v>164.09</v>
      </c>
      <c r="Q220" s="84">
        <v>165.49216999999999</v>
      </c>
      <c r="R220" s="84">
        <v>101.39802</v>
      </c>
      <c r="S220" s="84">
        <v>43.149459999999998</v>
      </c>
      <c r="T220" s="84">
        <v>1.84</v>
      </c>
      <c r="U220" s="84">
        <v>38408737729.599998</v>
      </c>
      <c r="V220" s="84">
        <v>5.46</v>
      </c>
      <c r="W220" s="104">
        <v>2.75</v>
      </c>
      <c r="X220" s="84">
        <v>25.47</v>
      </c>
      <c r="Y220" s="84">
        <v>25.23</v>
      </c>
      <c r="Z220" s="84">
        <v>877.46</v>
      </c>
      <c r="AA220" s="84">
        <v>874.03</v>
      </c>
      <c r="AB220" s="106">
        <f t="shared" si="3"/>
        <v>5.4555701662919037E-2</v>
      </c>
    </row>
    <row r="221" spans="2:28">
      <c r="B221" s="81" t="s">
        <v>183</v>
      </c>
      <c r="C221" s="81">
        <v>42702</v>
      </c>
      <c r="D221" s="103" t="s">
        <v>161</v>
      </c>
      <c r="E221" s="81" t="s">
        <v>162</v>
      </c>
      <c r="F221" s="81" t="s">
        <v>44</v>
      </c>
      <c r="G221" s="81">
        <v>2.5</v>
      </c>
      <c r="H221" s="103" t="s">
        <v>163</v>
      </c>
      <c r="I221" s="86">
        <v>13602000</v>
      </c>
      <c r="J221" s="84">
        <v>42573</v>
      </c>
      <c r="K221" s="84">
        <v>42757</v>
      </c>
      <c r="L221" s="84">
        <v>0</v>
      </c>
      <c r="M221" s="84">
        <v>0.29891000000000001</v>
      </c>
      <c r="N221" s="84">
        <v>129</v>
      </c>
      <c r="O221" s="84">
        <v>0.87636000000000003</v>
      </c>
      <c r="P221" s="84">
        <v>120.81</v>
      </c>
      <c r="Q221" s="84">
        <v>121.68635999999999</v>
      </c>
      <c r="R221" s="84">
        <v>100.87473</v>
      </c>
      <c r="S221" s="84">
        <v>48.649459999999998</v>
      </c>
      <c r="T221" s="84">
        <v>1.85</v>
      </c>
      <c r="U221" s="84">
        <v>16551778509.783001</v>
      </c>
      <c r="V221" s="84">
        <v>2.35</v>
      </c>
      <c r="W221" s="104">
        <v>1.19</v>
      </c>
      <c r="X221" s="84">
        <v>30.12</v>
      </c>
      <c r="Y221" s="84">
        <v>29.85</v>
      </c>
      <c r="Z221" s="84">
        <v>1208.43</v>
      </c>
      <c r="AA221" s="84">
        <v>1201.17</v>
      </c>
      <c r="AB221" s="106">
        <f t="shared" si="3"/>
        <v>2.3510116284673855E-2</v>
      </c>
    </row>
    <row r="222" spans="2:28">
      <c r="B222" s="81" t="s">
        <v>183</v>
      </c>
      <c r="C222" s="81">
        <v>42702</v>
      </c>
      <c r="D222" s="103" t="s">
        <v>164</v>
      </c>
      <c r="E222" s="81" t="s">
        <v>165</v>
      </c>
      <c r="F222" s="81" t="s">
        <v>44</v>
      </c>
      <c r="G222" s="81">
        <v>3.5</v>
      </c>
      <c r="H222" s="103" t="s">
        <v>166</v>
      </c>
      <c r="I222" s="86">
        <v>19485985</v>
      </c>
      <c r="J222" s="84">
        <v>42573</v>
      </c>
      <c r="K222" s="84">
        <v>42757</v>
      </c>
      <c r="L222" s="84">
        <v>0</v>
      </c>
      <c r="M222" s="84">
        <v>0.29891000000000001</v>
      </c>
      <c r="N222" s="84">
        <v>129</v>
      </c>
      <c r="O222" s="84">
        <v>1.2269000000000001</v>
      </c>
      <c r="P222" s="84">
        <v>154.62</v>
      </c>
      <c r="Q222" s="84">
        <v>155.84690000000001</v>
      </c>
      <c r="R222" s="84">
        <v>101.22372</v>
      </c>
      <c r="S222" s="84">
        <v>51.649459999999998</v>
      </c>
      <c r="T222" s="84">
        <v>1.85</v>
      </c>
      <c r="U222" s="84">
        <v>30368303980.573002</v>
      </c>
      <c r="V222" s="84">
        <v>4.3099999999999996</v>
      </c>
      <c r="W222" s="104">
        <v>2.1800000000000002</v>
      </c>
      <c r="X222" s="84">
        <v>29.19</v>
      </c>
      <c r="Y222" s="84">
        <v>28.93</v>
      </c>
      <c r="Z222" s="84">
        <v>1180.24</v>
      </c>
      <c r="AA222" s="84">
        <v>1173.01</v>
      </c>
      <c r="AB222" s="106">
        <f t="shared" si="3"/>
        <v>4.3135084095621785E-2</v>
      </c>
    </row>
  </sheetData>
  <autoFilter ref="B4:AB222" xr:uid="{00000000-0009-0000-0000-000005000000}"/>
  <mergeCells count="1">
    <mergeCell ref="B2:H2"/>
  </mergeCells>
  <pageMargins left="0.7" right="0.7" top="0.75" bottom="0.75" header="0.3" footer="0.3"/>
  <headerFooter>
    <oddHeader>&amp;R&amp;"Calibri"&amp;10&amp;K000000 CORPORATE&amp;1#_x000D_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E0E2A-7236-45C6-A604-978B9AE1570F}">
  <dimension ref="B1:AB222"/>
  <sheetViews>
    <sheetView zoomScale="125" zoomScaleNormal="125" workbookViewId="0">
      <selection activeCell="B3" sqref="B3"/>
    </sheetView>
  </sheetViews>
  <sheetFormatPr defaultRowHeight="14.25"/>
  <cols>
    <col min="1" max="1" width="1" style="19" customWidth="1"/>
    <col min="2" max="2" width="6.875" style="19" customWidth="1"/>
    <col min="3" max="3" width="5.875" style="19" bestFit="1" customWidth="1"/>
    <col min="4" max="4" width="10.25" style="19" bestFit="1" customWidth="1"/>
    <col min="5" max="5" width="16" style="19" bestFit="1" customWidth="1"/>
    <col min="6" max="6" width="10.75" style="19" bestFit="1" customWidth="1"/>
    <col min="7" max="7" width="7.875" style="19" bestFit="1" customWidth="1"/>
    <col min="8" max="8" width="16.375" style="19" bestFit="1" customWidth="1"/>
    <col min="9" max="9" width="15.875" style="19" bestFit="1" customWidth="1"/>
    <col min="10" max="10" width="24.875" style="19" bestFit="1" customWidth="1"/>
    <col min="11" max="11" width="25.25" style="19" bestFit="1" customWidth="1"/>
    <col min="12" max="12" width="10.125" style="19" bestFit="1" customWidth="1"/>
    <col min="13" max="13" width="8.125" style="19" bestFit="1" customWidth="1"/>
    <col min="14" max="14" width="13.625" style="19" bestFit="1" customWidth="1"/>
    <col min="15" max="15" width="8.5" style="19" bestFit="1" customWidth="1"/>
    <col min="16" max="16" width="11.125" style="19" bestFit="1" customWidth="1"/>
    <col min="17" max="17" width="16.625" style="19" bestFit="1" customWidth="1"/>
    <col min="18" max="18" width="16.25" style="19" bestFit="1" customWidth="1"/>
    <col min="19" max="19" width="8.875" style="19" bestFit="1" customWidth="1"/>
    <col min="20" max="20" width="21.75" style="19" bestFit="1" customWidth="1"/>
    <col min="21" max="21" width="11.875" style="19" bestFit="1" customWidth="1"/>
    <col min="22" max="22" width="12.125" style="19" bestFit="1" customWidth="1"/>
    <col min="23" max="23" width="9.875" style="19" bestFit="1" customWidth="1"/>
    <col min="24" max="24" width="17.625" style="19" bestFit="1" customWidth="1"/>
    <col min="25" max="25" width="25.125" style="19" bestFit="1" customWidth="1"/>
    <col min="26" max="26" width="19" style="19" bestFit="1" customWidth="1"/>
    <col min="27" max="27" width="18.125" style="19" bestFit="1" customWidth="1"/>
    <col min="28" max="16384" width="9" style="19"/>
  </cols>
  <sheetData>
    <row r="1" spans="2:28" ht="99" customHeight="1"/>
    <row r="2" spans="2:28" ht="130.5" customHeight="1">
      <c r="B2" s="110" t="s">
        <v>173</v>
      </c>
      <c r="C2" s="118"/>
      <c r="D2" s="118"/>
      <c r="E2" s="118"/>
      <c r="F2" s="118"/>
      <c r="G2" s="118"/>
      <c r="H2" s="118"/>
    </row>
    <row r="4" spans="2:28" s="22" customFormat="1">
      <c r="B4" s="99" t="s">
        <v>19</v>
      </c>
      <c r="C4" s="99" t="s">
        <v>20</v>
      </c>
      <c r="D4" s="100" t="s">
        <v>21</v>
      </c>
      <c r="E4" s="100" t="s">
        <v>22</v>
      </c>
      <c r="F4" s="100" t="s">
        <v>23</v>
      </c>
      <c r="G4" s="99" t="s">
        <v>24</v>
      </c>
      <c r="H4" s="100" t="s">
        <v>25</v>
      </c>
      <c r="I4" s="101" t="s">
        <v>26</v>
      </c>
      <c r="J4" s="101" t="s">
        <v>27</v>
      </c>
      <c r="K4" s="101" t="s">
        <v>28</v>
      </c>
      <c r="L4" s="101" t="s">
        <v>29</v>
      </c>
      <c r="M4" s="101" t="s">
        <v>30</v>
      </c>
      <c r="N4" s="102" t="s">
        <v>31</v>
      </c>
      <c r="O4" s="101" t="s">
        <v>32</v>
      </c>
      <c r="P4" s="101" t="s">
        <v>33</v>
      </c>
      <c r="Q4" s="101" t="s">
        <v>34</v>
      </c>
      <c r="R4" s="101" t="s">
        <v>35</v>
      </c>
      <c r="S4" s="101" t="s">
        <v>36</v>
      </c>
      <c r="T4" s="101" t="s">
        <v>37</v>
      </c>
      <c r="U4" s="101" t="s">
        <v>38</v>
      </c>
      <c r="V4" s="101" t="s">
        <v>174</v>
      </c>
      <c r="W4" s="101" t="s">
        <v>175</v>
      </c>
      <c r="X4" s="101" t="s">
        <v>176</v>
      </c>
      <c r="Y4" s="101" t="s">
        <v>177</v>
      </c>
      <c r="Z4" s="101" t="s">
        <v>178</v>
      </c>
      <c r="AA4" s="101" t="s">
        <v>179</v>
      </c>
      <c r="AB4" s="101" t="s">
        <v>38</v>
      </c>
    </row>
    <row r="5" spans="2:28">
      <c r="B5" s="81">
        <v>1</v>
      </c>
      <c r="C5" s="81">
        <v>42699</v>
      </c>
      <c r="D5" s="103" t="s">
        <v>42</v>
      </c>
      <c r="E5" s="103" t="s">
        <v>43</v>
      </c>
      <c r="F5" s="103" t="s">
        <v>44</v>
      </c>
      <c r="G5" s="81">
        <v>1.75</v>
      </c>
      <c r="H5" s="103" t="s">
        <v>45</v>
      </c>
      <c r="I5" s="86">
        <v>28897156</v>
      </c>
      <c r="J5" s="84">
        <v>42573</v>
      </c>
      <c r="K5" s="84">
        <v>42757</v>
      </c>
      <c r="L5" s="84">
        <v>0</v>
      </c>
      <c r="M5" s="84">
        <v>0.31522</v>
      </c>
      <c r="N5" s="84">
        <v>126</v>
      </c>
      <c r="O5" s="84">
        <v>0.59918000000000005</v>
      </c>
      <c r="P5" s="84">
        <v>100.26</v>
      </c>
      <c r="Q5" s="84">
        <v>100.85917999999999</v>
      </c>
      <c r="R5" s="84">
        <v>100.59836</v>
      </c>
      <c r="S5" s="84">
        <v>0.15761</v>
      </c>
      <c r="T5" s="84">
        <v>0.1</v>
      </c>
      <c r="U5" s="84">
        <v>29145435966.959</v>
      </c>
      <c r="V5" s="84">
        <v>6.46</v>
      </c>
      <c r="W5" s="104">
        <v>2.09</v>
      </c>
      <c r="X5" s="84">
        <v>0.16</v>
      </c>
      <c r="Y5" s="84">
        <v>0.16</v>
      </c>
      <c r="Z5" s="84">
        <v>0.02</v>
      </c>
      <c r="AA5" s="84">
        <v>0.05</v>
      </c>
      <c r="AB5" s="106">
        <f>U5/SUMIF($B$5:$B$216,B5,$U$5:$U$216)</f>
        <v>6.4621534395935279E-2</v>
      </c>
    </row>
    <row r="6" spans="2:28">
      <c r="B6" s="81">
        <v>1</v>
      </c>
      <c r="C6" s="81">
        <v>42699</v>
      </c>
      <c r="D6" s="103">
        <v>893114</v>
      </c>
      <c r="E6" s="103" t="s">
        <v>47</v>
      </c>
      <c r="F6" s="103" t="s">
        <v>44</v>
      </c>
      <c r="G6" s="81">
        <v>8.75</v>
      </c>
      <c r="H6" s="103" t="s">
        <v>45</v>
      </c>
      <c r="I6" s="86">
        <v>11144000</v>
      </c>
      <c r="J6" s="84">
        <v>42607</v>
      </c>
      <c r="K6" s="84">
        <v>42791</v>
      </c>
      <c r="L6" s="84">
        <v>0</v>
      </c>
      <c r="M6" s="84">
        <v>0.5</v>
      </c>
      <c r="N6" s="84">
        <v>92</v>
      </c>
      <c r="O6" s="84">
        <v>2.1875</v>
      </c>
      <c r="P6" s="84">
        <v>106.59</v>
      </c>
      <c r="Q6" s="84">
        <v>108.7775</v>
      </c>
      <c r="R6" s="84">
        <v>102.16408</v>
      </c>
      <c r="S6" s="84">
        <v>0.75</v>
      </c>
      <c r="T6" s="84">
        <v>-0.03</v>
      </c>
      <c r="U6" s="84">
        <v>12122164600</v>
      </c>
      <c r="V6" s="84">
        <v>2.69</v>
      </c>
      <c r="W6" s="104">
        <v>0.87</v>
      </c>
      <c r="X6" s="84">
        <v>0.73</v>
      </c>
      <c r="Y6" s="84">
        <v>0.73</v>
      </c>
      <c r="Z6" s="84">
        <v>0.54</v>
      </c>
      <c r="AA6" s="84">
        <v>0.91</v>
      </c>
      <c r="AB6" s="106">
        <f t="shared" ref="AB6:AB69" si="0">U6/SUMIF($B$5:$B$216,B6,$U$5:$U$216)</f>
        <v>2.6877377217487654E-2</v>
      </c>
    </row>
    <row r="7" spans="2:28">
      <c r="B7" s="81">
        <v>1</v>
      </c>
      <c r="C7" s="81">
        <v>42699</v>
      </c>
      <c r="D7" s="103" t="s">
        <v>48</v>
      </c>
      <c r="E7" s="103" t="s">
        <v>49</v>
      </c>
      <c r="F7" s="103" t="s">
        <v>44</v>
      </c>
      <c r="G7" s="81">
        <v>1</v>
      </c>
      <c r="H7" s="103" t="s">
        <v>45</v>
      </c>
      <c r="I7" s="86">
        <v>32031136</v>
      </c>
      <c r="J7" s="84">
        <v>42620</v>
      </c>
      <c r="K7" s="84">
        <v>42801</v>
      </c>
      <c r="L7" s="84">
        <v>0</v>
      </c>
      <c r="M7" s="84">
        <v>0.56354000000000004</v>
      </c>
      <c r="N7" s="84">
        <v>79</v>
      </c>
      <c r="O7" s="84">
        <v>0.21823000000000001</v>
      </c>
      <c r="P7" s="84">
        <v>100.72</v>
      </c>
      <c r="Q7" s="84">
        <v>100.93823</v>
      </c>
      <c r="R7" s="84">
        <v>100.21793</v>
      </c>
      <c r="S7" s="84">
        <v>0.78176999999999996</v>
      </c>
      <c r="T7" s="84">
        <v>0.08</v>
      </c>
      <c r="U7" s="84">
        <v>32331662382.073002</v>
      </c>
      <c r="V7" s="84">
        <v>7.17</v>
      </c>
      <c r="W7" s="104">
        <v>2.3199999999999998</v>
      </c>
      <c r="X7" s="84">
        <v>0.78</v>
      </c>
      <c r="Y7" s="84">
        <v>0.78</v>
      </c>
      <c r="Z7" s="84">
        <v>0.61</v>
      </c>
      <c r="AA7" s="84">
        <v>1</v>
      </c>
      <c r="AB7" s="106">
        <f t="shared" si="0"/>
        <v>7.1686065532506588E-2</v>
      </c>
    </row>
    <row r="8" spans="2:28">
      <c r="B8" s="81">
        <v>1</v>
      </c>
      <c r="C8" s="81">
        <v>42699</v>
      </c>
      <c r="D8" s="103" t="s">
        <v>52</v>
      </c>
      <c r="E8" s="103" t="s">
        <v>53</v>
      </c>
      <c r="F8" s="103" t="s">
        <v>44</v>
      </c>
      <c r="G8" s="81">
        <v>5</v>
      </c>
      <c r="H8" s="103" t="s">
        <v>54</v>
      </c>
      <c r="I8" s="86">
        <v>35237108</v>
      </c>
      <c r="J8" s="84">
        <v>42620</v>
      </c>
      <c r="K8" s="84">
        <v>42801</v>
      </c>
      <c r="L8" s="84">
        <v>0</v>
      </c>
      <c r="M8" s="84">
        <v>0.56354000000000004</v>
      </c>
      <c r="N8" s="84">
        <v>79</v>
      </c>
      <c r="O8" s="84">
        <v>1.0911599999999999</v>
      </c>
      <c r="P8" s="84">
        <v>106.28</v>
      </c>
      <c r="Q8" s="84">
        <v>107.37116</v>
      </c>
      <c r="R8" s="84">
        <v>101.08356999999999</v>
      </c>
      <c r="S8" s="84">
        <v>1.2817700000000001</v>
      </c>
      <c r="T8" s="84">
        <v>0.1</v>
      </c>
      <c r="U8" s="84">
        <v>37834491687.925003</v>
      </c>
      <c r="V8" s="84">
        <v>8.39</v>
      </c>
      <c r="W8" s="104">
        <v>2.72</v>
      </c>
      <c r="X8" s="84">
        <v>1.25</v>
      </c>
      <c r="Y8" s="84">
        <v>1.25</v>
      </c>
      <c r="Z8" s="84">
        <v>1.58</v>
      </c>
      <c r="AA8" s="84">
        <v>2.2000000000000002</v>
      </c>
      <c r="AB8" s="106">
        <f t="shared" si="0"/>
        <v>8.3886990358822675E-2</v>
      </c>
    </row>
    <row r="9" spans="2:28">
      <c r="B9" s="81">
        <v>1</v>
      </c>
      <c r="C9" s="81">
        <v>42699</v>
      </c>
      <c r="D9" s="103" t="s">
        <v>55</v>
      </c>
      <c r="E9" s="103" t="s">
        <v>56</v>
      </c>
      <c r="F9" s="103" t="s">
        <v>44</v>
      </c>
      <c r="G9" s="81">
        <v>1.25</v>
      </c>
      <c r="H9" s="103" t="s">
        <v>54</v>
      </c>
      <c r="I9" s="86">
        <v>34843352</v>
      </c>
      <c r="J9" s="84">
        <v>42573</v>
      </c>
      <c r="K9" s="84">
        <v>42757</v>
      </c>
      <c r="L9" s="84">
        <v>0</v>
      </c>
      <c r="M9" s="84">
        <v>0.31522</v>
      </c>
      <c r="N9" s="84">
        <v>126</v>
      </c>
      <c r="O9" s="84">
        <v>0.42798999999999998</v>
      </c>
      <c r="P9" s="84">
        <v>101.86</v>
      </c>
      <c r="Q9" s="84">
        <v>102.28798999999999</v>
      </c>
      <c r="R9" s="84">
        <v>100.42757</v>
      </c>
      <c r="S9" s="84">
        <v>1.65761</v>
      </c>
      <c r="T9" s="84">
        <v>0.13</v>
      </c>
      <c r="U9" s="84">
        <v>35640564106.439003</v>
      </c>
      <c r="V9" s="84">
        <v>7.9</v>
      </c>
      <c r="W9" s="104">
        <v>2.56</v>
      </c>
      <c r="X9" s="84">
        <v>1.64</v>
      </c>
      <c r="Y9" s="84">
        <v>1.64</v>
      </c>
      <c r="Z9" s="84">
        <v>2.71</v>
      </c>
      <c r="AA9" s="84">
        <v>3.52</v>
      </c>
      <c r="AB9" s="106">
        <f t="shared" si="0"/>
        <v>7.9022593517069709E-2</v>
      </c>
    </row>
    <row r="10" spans="2:28">
      <c r="B10" s="81">
        <v>1</v>
      </c>
      <c r="C10" s="81">
        <v>42699</v>
      </c>
      <c r="D10" s="103" t="s">
        <v>58</v>
      </c>
      <c r="E10" s="103" t="s">
        <v>59</v>
      </c>
      <c r="F10" s="103" t="s">
        <v>44</v>
      </c>
      <c r="G10" s="81">
        <v>4.5</v>
      </c>
      <c r="H10" s="103" t="s">
        <v>60</v>
      </c>
      <c r="I10" s="86">
        <v>36350428</v>
      </c>
      <c r="J10" s="84">
        <v>42620</v>
      </c>
      <c r="K10" s="84">
        <v>42801</v>
      </c>
      <c r="L10" s="84">
        <v>0</v>
      </c>
      <c r="M10" s="84">
        <v>0.56354000000000004</v>
      </c>
      <c r="N10" s="84">
        <v>79</v>
      </c>
      <c r="O10" s="84">
        <v>0.98204000000000002</v>
      </c>
      <c r="P10" s="84">
        <v>109.91</v>
      </c>
      <c r="Q10" s="84">
        <v>110.89203999999999</v>
      </c>
      <c r="R10" s="84">
        <v>100.97589000000001</v>
      </c>
      <c r="S10" s="84">
        <v>2.2817699999999999</v>
      </c>
      <c r="T10" s="84">
        <v>0.15</v>
      </c>
      <c r="U10" s="84">
        <v>40309732684.248001</v>
      </c>
      <c r="V10" s="84">
        <v>8.94</v>
      </c>
      <c r="W10" s="104">
        <v>2.89</v>
      </c>
      <c r="X10" s="84">
        <v>2.1800000000000002</v>
      </c>
      <c r="Y10" s="84">
        <v>2.1800000000000002</v>
      </c>
      <c r="Z10" s="84">
        <v>4.9000000000000004</v>
      </c>
      <c r="AA10" s="84">
        <v>5.98</v>
      </c>
      <c r="AB10" s="106">
        <f t="shared" si="0"/>
        <v>8.9375117946395868E-2</v>
      </c>
    </row>
    <row r="11" spans="2:28">
      <c r="B11" s="81">
        <v>1</v>
      </c>
      <c r="C11" s="81">
        <v>42699</v>
      </c>
      <c r="D11" s="103" t="s">
        <v>61</v>
      </c>
      <c r="E11" s="103" t="s">
        <v>62</v>
      </c>
      <c r="F11" s="103" t="s">
        <v>44</v>
      </c>
      <c r="G11" s="81">
        <v>1.75</v>
      </c>
      <c r="H11" s="103" t="s">
        <v>60</v>
      </c>
      <c r="I11" s="86">
        <v>30538427</v>
      </c>
      <c r="J11" s="84">
        <v>42573</v>
      </c>
      <c r="K11" s="84">
        <v>42757</v>
      </c>
      <c r="L11" s="84">
        <v>0</v>
      </c>
      <c r="M11" s="84">
        <v>0.31522</v>
      </c>
      <c r="N11" s="84">
        <v>126</v>
      </c>
      <c r="O11" s="84">
        <v>0.59918000000000005</v>
      </c>
      <c r="P11" s="84">
        <v>104</v>
      </c>
      <c r="Q11" s="84">
        <v>104.59918</v>
      </c>
      <c r="R11" s="84">
        <v>100.59836</v>
      </c>
      <c r="S11" s="84">
        <v>2.65761</v>
      </c>
      <c r="T11" s="84">
        <v>0.24</v>
      </c>
      <c r="U11" s="84">
        <v>31942945687.431999</v>
      </c>
      <c r="V11" s="84">
        <v>7.08</v>
      </c>
      <c r="W11" s="104">
        <v>2.29</v>
      </c>
      <c r="X11" s="84">
        <v>2.59</v>
      </c>
      <c r="Y11" s="84">
        <v>2.59</v>
      </c>
      <c r="Z11" s="84">
        <v>6.84</v>
      </c>
      <c r="AA11" s="84">
        <v>8.1199999999999992</v>
      </c>
      <c r="AB11" s="106">
        <f t="shared" si="0"/>
        <v>7.0824199225840434E-2</v>
      </c>
    </row>
    <row r="12" spans="2:28">
      <c r="B12" s="81">
        <v>1</v>
      </c>
      <c r="C12" s="81">
        <v>42699</v>
      </c>
      <c r="D12" s="103" t="s">
        <v>64</v>
      </c>
      <c r="E12" s="103" t="s">
        <v>65</v>
      </c>
      <c r="F12" s="103" t="s">
        <v>44</v>
      </c>
      <c r="G12" s="81">
        <v>3.75</v>
      </c>
      <c r="H12" s="103" t="s">
        <v>60</v>
      </c>
      <c r="I12" s="86">
        <v>28739769</v>
      </c>
      <c r="J12" s="84">
        <v>42620</v>
      </c>
      <c r="K12" s="84">
        <v>42801</v>
      </c>
      <c r="L12" s="84">
        <v>0</v>
      </c>
      <c r="M12" s="84">
        <v>0.56354000000000004</v>
      </c>
      <c r="N12" s="84">
        <v>79</v>
      </c>
      <c r="O12" s="84">
        <v>0.81837000000000004</v>
      </c>
      <c r="P12" s="84">
        <v>109.78</v>
      </c>
      <c r="Q12" s="84">
        <v>110.59837</v>
      </c>
      <c r="R12" s="84">
        <v>100.81408999999999</v>
      </c>
      <c r="S12" s="84">
        <v>2.7817699999999999</v>
      </c>
      <c r="T12" s="84">
        <v>0.22</v>
      </c>
      <c r="U12" s="84">
        <v>31785716103.400002</v>
      </c>
      <c r="V12" s="84">
        <v>7.05</v>
      </c>
      <c r="W12" s="104">
        <v>2.2799999999999998</v>
      </c>
      <c r="X12" s="84">
        <v>2.65</v>
      </c>
      <c r="Y12" s="84">
        <v>2.65</v>
      </c>
      <c r="Z12" s="84">
        <v>7.27</v>
      </c>
      <c r="AA12" s="84">
        <v>8.57</v>
      </c>
      <c r="AB12" s="106">
        <f t="shared" si="0"/>
        <v>7.0475588315229903E-2</v>
      </c>
    </row>
    <row r="13" spans="2:28">
      <c r="B13" s="81">
        <v>1</v>
      </c>
      <c r="C13" s="81">
        <v>42699</v>
      </c>
      <c r="D13" s="103" t="s">
        <v>67</v>
      </c>
      <c r="E13" s="103" t="s">
        <v>68</v>
      </c>
      <c r="F13" s="103" t="s">
        <v>44</v>
      </c>
      <c r="G13" s="81">
        <v>4.75</v>
      </c>
      <c r="H13" s="103" t="s">
        <v>69</v>
      </c>
      <c r="I13" s="86">
        <v>33308503</v>
      </c>
      <c r="J13" s="84">
        <v>42620</v>
      </c>
      <c r="K13" s="84">
        <v>42801</v>
      </c>
      <c r="L13" s="84">
        <v>0</v>
      </c>
      <c r="M13" s="84">
        <v>0.56354000000000004</v>
      </c>
      <c r="N13" s="84">
        <v>79</v>
      </c>
      <c r="O13" s="84">
        <v>1.0366</v>
      </c>
      <c r="P13" s="84">
        <v>114.37</v>
      </c>
      <c r="Q13" s="84">
        <v>115.4066</v>
      </c>
      <c r="R13" s="84">
        <v>101.02975000000001</v>
      </c>
      <c r="S13" s="84">
        <v>3.2817699999999999</v>
      </c>
      <c r="T13" s="84">
        <v>0.34</v>
      </c>
      <c r="U13" s="84">
        <v>38440211559.297997</v>
      </c>
      <c r="V13" s="84">
        <v>8.52</v>
      </c>
      <c r="W13" s="104">
        <v>2.76</v>
      </c>
      <c r="X13" s="84">
        <v>3.07</v>
      </c>
      <c r="Y13" s="84">
        <v>3.06</v>
      </c>
      <c r="Z13" s="84">
        <v>9.82</v>
      </c>
      <c r="AA13" s="84">
        <v>11.32</v>
      </c>
      <c r="AB13" s="106">
        <f t="shared" si="0"/>
        <v>8.5229998147301311E-2</v>
      </c>
    </row>
    <row r="14" spans="2:28">
      <c r="B14" s="81">
        <v>1</v>
      </c>
      <c r="C14" s="81">
        <v>42699</v>
      </c>
      <c r="D14" s="103" t="s">
        <v>70</v>
      </c>
      <c r="E14" s="103" t="s">
        <v>71</v>
      </c>
      <c r="F14" s="103" t="s">
        <v>44</v>
      </c>
      <c r="G14" s="81">
        <v>2</v>
      </c>
      <c r="H14" s="103" t="s">
        <v>69</v>
      </c>
      <c r="I14" s="86">
        <v>32153791</v>
      </c>
      <c r="J14" s="84">
        <v>42573</v>
      </c>
      <c r="K14" s="84">
        <v>42757</v>
      </c>
      <c r="L14" s="84">
        <v>0</v>
      </c>
      <c r="M14" s="84">
        <v>0.31522</v>
      </c>
      <c r="N14" s="84">
        <v>126</v>
      </c>
      <c r="O14" s="84">
        <v>0.68478000000000006</v>
      </c>
      <c r="P14" s="84">
        <v>105.44</v>
      </c>
      <c r="Q14" s="84">
        <v>106.12478</v>
      </c>
      <c r="R14" s="84">
        <v>100.68371</v>
      </c>
      <c r="S14" s="84">
        <v>3.65761</v>
      </c>
      <c r="T14" s="84">
        <v>0.5</v>
      </c>
      <c r="U14" s="84">
        <v>34123140799.203999</v>
      </c>
      <c r="V14" s="84">
        <v>7.57</v>
      </c>
      <c r="W14" s="104">
        <v>2.4500000000000002</v>
      </c>
      <c r="X14" s="84">
        <v>3.53</v>
      </c>
      <c r="Y14" s="84">
        <v>3.52</v>
      </c>
      <c r="Z14" s="84">
        <v>12.75</v>
      </c>
      <c r="AA14" s="84">
        <v>14.44</v>
      </c>
      <c r="AB14" s="106">
        <f t="shared" si="0"/>
        <v>7.5658148306751175E-2</v>
      </c>
    </row>
    <row r="15" spans="2:28">
      <c r="B15" s="81">
        <v>1</v>
      </c>
      <c r="C15" s="81">
        <v>42699</v>
      </c>
      <c r="D15" s="103" t="s">
        <v>73</v>
      </c>
      <c r="E15" s="103" t="s">
        <v>74</v>
      </c>
      <c r="F15" s="103" t="s">
        <v>44</v>
      </c>
      <c r="G15" s="81">
        <v>3.75</v>
      </c>
      <c r="H15" s="103" t="s">
        <v>69</v>
      </c>
      <c r="I15" s="86">
        <v>24582138</v>
      </c>
      <c r="J15" s="84">
        <v>42620</v>
      </c>
      <c r="K15" s="84">
        <v>42801</v>
      </c>
      <c r="L15" s="84">
        <v>0</v>
      </c>
      <c r="M15" s="84">
        <v>0.56354000000000004</v>
      </c>
      <c r="N15" s="84">
        <v>79</v>
      </c>
      <c r="O15" s="84">
        <v>0.81837000000000004</v>
      </c>
      <c r="P15" s="84">
        <v>112.35</v>
      </c>
      <c r="Q15" s="84">
        <v>113.16837</v>
      </c>
      <c r="R15" s="84">
        <v>100.81408999999999</v>
      </c>
      <c r="S15" s="84">
        <v>3.7817699999999999</v>
      </c>
      <c r="T15" s="84">
        <v>0.45</v>
      </c>
      <c r="U15" s="84">
        <v>27819204926.493999</v>
      </c>
      <c r="V15" s="84">
        <v>6.17</v>
      </c>
      <c r="W15" s="104">
        <v>2</v>
      </c>
      <c r="X15" s="84">
        <v>3.55</v>
      </c>
      <c r="Y15" s="84">
        <v>3.54</v>
      </c>
      <c r="Z15" s="84">
        <v>13.13</v>
      </c>
      <c r="AA15" s="84">
        <v>14.84</v>
      </c>
      <c r="AB15" s="106">
        <f t="shared" si="0"/>
        <v>6.1681002475413513E-2</v>
      </c>
    </row>
    <row r="16" spans="2:28">
      <c r="B16" s="81">
        <v>1</v>
      </c>
      <c r="C16" s="81">
        <v>42699</v>
      </c>
      <c r="D16" s="103" t="s">
        <v>75</v>
      </c>
      <c r="E16" s="103" t="s">
        <v>76</v>
      </c>
      <c r="F16" s="103" t="s">
        <v>44</v>
      </c>
      <c r="G16" s="81">
        <v>1.5</v>
      </c>
      <c r="H16" s="103" t="s">
        <v>77</v>
      </c>
      <c r="I16" s="86">
        <v>32456055</v>
      </c>
      <c r="J16" s="84">
        <v>42573</v>
      </c>
      <c r="K16" s="84">
        <v>42757</v>
      </c>
      <c r="L16" s="84">
        <v>0</v>
      </c>
      <c r="M16" s="84">
        <v>0.31522</v>
      </c>
      <c r="N16" s="84">
        <v>126</v>
      </c>
      <c r="O16" s="84">
        <v>0.51358999999999999</v>
      </c>
      <c r="P16" s="84">
        <v>103.62</v>
      </c>
      <c r="Q16" s="84">
        <v>104.13359</v>
      </c>
      <c r="R16" s="84">
        <v>100.51298</v>
      </c>
      <c r="S16" s="84">
        <v>4.15761</v>
      </c>
      <c r="T16" s="84">
        <v>0.62</v>
      </c>
      <c r="U16" s="84">
        <v>33797654256.082001</v>
      </c>
      <c r="V16" s="84">
        <v>7.49</v>
      </c>
      <c r="W16" s="104">
        <v>2.4300000000000002</v>
      </c>
      <c r="X16" s="84">
        <v>4.03</v>
      </c>
      <c r="Y16" s="84">
        <v>4.0199999999999996</v>
      </c>
      <c r="Z16" s="84">
        <v>16.579999999999998</v>
      </c>
      <c r="AA16" s="84">
        <v>18.48</v>
      </c>
      <c r="AB16" s="106">
        <f t="shared" si="0"/>
        <v>7.4936476485968767E-2</v>
      </c>
    </row>
    <row r="17" spans="2:28">
      <c r="B17" s="81">
        <v>1</v>
      </c>
      <c r="C17" s="81">
        <v>42699</v>
      </c>
      <c r="D17" s="103">
        <v>999799</v>
      </c>
      <c r="E17" s="103" t="s">
        <v>79</v>
      </c>
      <c r="F17" s="103" t="s">
        <v>44</v>
      </c>
      <c r="G17" s="81">
        <v>8</v>
      </c>
      <c r="H17" s="103" t="s">
        <v>77</v>
      </c>
      <c r="I17" s="86">
        <v>24072000</v>
      </c>
      <c r="J17" s="84">
        <v>42528</v>
      </c>
      <c r="K17" s="84">
        <v>42711</v>
      </c>
      <c r="L17" s="84">
        <v>0</v>
      </c>
      <c r="M17" s="84">
        <v>6.5570000000000003E-2</v>
      </c>
      <c r="N17" s="84">
        <v>171</v>
      </c>
      <c r="O17" s="84">
        <v>3.7376999999999998</v>
      </c>
      <c r="P17" s="84">
        <v>133.21</v>
      </c>
      <c r="Q17" s="84">
        <v>136.9477</v>
      </c>
      <c r="R17" s="84">
        <v>103.73287000000001</v>
      </c>
      <c r="S17" s="84">
        <v>4.5327900000000003</v>
      </c>
      <c r="T17" s="84">
        <v>0.56999999999999995</v>
      </c>
      <c r="U17" s="84">
        <v>32966051527.868999</v>
      </c>
      <c r="V17" s="84">
        <v>7.31</v>
      </c>
      <c r="W17" s="104">
        <v>2.37</v>
      </c>
      <c r="X17" s="84">
        <v>3.88</v>
      </c>
      <c r="Y17" s="84">
        <v>3.87</v>
      </c>
      <c r="Z17" s="84">
        <v>16.7</v>
      </c>
      <c r="AA17" s="84">
        <v>18.54</v>
      </c>
      <c r="AB17" s="106">
        <f t="shared" si="0"/>
        <v>7.3092639105533208E-2</v>
      </c>
    </row>
    <row r="18" spans="2:28">
      <c r="B18" s="81">
        <v>1</v>
      </c>
      <c r="C18" s="81">
        <v>42699</v>
      </c>
      <c r="D18" s="103" t="s">
        <v>80</v>
      </c>
      <c r="E18" s="103" t="s">
        <v>81</v>
      </c>
      <c r="F18" s="103" t="s">
        <v>44</v>
      </c>
      <c r="G18" s="81">
        <v>3.75</v>
      </c>
      <c r="H18" s="103" t="s">
        <v>77</v>
      </c>
      <c r="I18" s="86">
        <v>28384784</v>
      </c>
      <c r="J18" s="84">
        <v>42620</v>
      </c>
      <c r="K18" s="84">
        <v>42801</v>
      </c>
      <c r="L18" s="84">
        <v>0</v>
      </c>
      <c r="M18" s="84">
        <v>0.56354000000000004</v>
      </c>
      <c r="N18" s="84">
        <v>79</v>
      </c>
      <c r="O18" s="84">
        <v>0.81837000000000004</v>
      </c>
      <c r="P18" s="84">
        <v>114.59</v>
      </c>
      <c r="Q18" s="84">
        <v>115.40837000000001</v>
      </c>
      <c r="R18" s="84">
        <v>100.81408999999999</v>
      </c>
      <c r="S18" s="84">
        <v>4.7817699999999999</v>
      </c>
      <c r="T18" s="84">
        <v>0.65</v>
      </c>
      <c r="U18" s="84">
        <v>32758416589.466999</v>
      </c>
      <c r="V18" s="84">
        <v>7.26</v>
      </c>
      <c r="W18" s="104">
        <v>2.35</v>
      </c>
      <c r="X18" s="84">
        <v>4.42</v>
      </c>
      <c r="Y18" s="84">
        <v>4.41</v>
      </c>
      <c r="Z18" s="84">
        <v>20.55</v>
      </c>
      <c r="AA18" s="84">
        <v>22.62</v>
      </c>
      <c r="AB18" s="106">
        <f t="shared" si="0"/>
        <v>7.2632268969744063E-2</v>
      </c>
    </row>
    <row r="19" spans="2:28">
      <c r="B19" s="81">
        <v>2</v>
      </c>
      <c r="C19" s="81">
        <v>42699</v>
      </c>
      <c r="D19" s="103" t="s">
        <v>83</v>
      </c>
      <c r="E19" s="103" t="s">
        <v>84</v>
      </c>
      <c r="F19" s="103" t="s">
        <v>44</v>
      </c>
      <c r="G19" s="81">
        <v>4</v>
      </c>
      <c r="H19" s="103" t="s">
        <v>85</v>
      </c>
      <c r="I19" s="86">
        <v>37947588</v>
      </c>
      <c r="J19" s="84">
        <v>42620</v>
      </c>
      <c r="K19" s="84">
        <v>42801</v>
      </c>
      <c r="L19" s="84">
        <v>0</v>
      </c>
      <c r="M19" s="84">
        <v>0.56354000000000004</v>
      </c>
      <c r="N19" s="84">
        <v>79</v>
      </c>
      <c r="O19" s="84">
        <v>0.87292999999999998</v>
      </c>
      <c r="P19" s="84">
        <v>117.13</v>
      </c>
      <c r="Q19" s="84">
        <v>118.00293000000001</v>
      </c>
      <c r="R19" s="84">
        <v>100.86806</v>
      </c>
      <c r="S19" s="84">
        <v>5.2817699999999999</v>
      </c>
      <c r="T19" s="84">
        <v>0.69</v>
      </c>
      <c r="U19" s="84">
        <v>44779265012.466003</v>
      </c>
      <c r="V19" s="84">
        <v>12.61</v>
      </c>
      <c r="W19" s="104">
        <v>3.21</v>
      </c>
      <c r="X19" s="84">
        <v>4.82</v>
      </c>
      <c r="Y19" s="84">
        <v>4.8</v>
      </c>
      <c r="Z19" s="84">
        <v>24.65</v>
      </c>
      <c r="AA19" s="84">
        <v>26.87</v>
      </c>
      <c r="AB19" s="106">
        <f t="shared" si="0"/>
        <v>0.12609987886011978</v>
      </c>
    </row>
    <row r="20" spans="2:28">
      <c r="B20" s="81">
        <v>2</v>
      </c>
      <c r="C20" s="81">
        <v>42699</v>
      </c>
      <c r="D20" s="103" t="s">
        <v>87</v>
      </c>
      <c r="E20" s="103" t="s">
        <v>88</v>
      </c>
      <c r="F20" s="103" t="s">
        <v>44</v>
      </c>
      <c r="G20" s="81">
        <v>0.5</v>
      </c>
      <c r="H20" s="103" t="s">
        <v>85</v>
      </c>
      <c r="I20" s="86">
        <v>11220561</v>
      </c>
      <c r="J20" s="84">
        <v>42585</v>
      </c>
      <c r="K20" s="84">
        <v>42757</v>
      </c>
      <c r="L20" s="84">
        <v>0</v>
      </c>
      <c r="M20" s="84">
        <v>0.31522</v>
      </c>
      <c r="N20" s="84">
        <v>114</v>
      </c>
      <c r="O20" s="84">
        <v>0.15489</v>
      </c>
      <c r="P20" s="84">
        <v>98</v>
      </c>
      <c r="Q20" s="84">
        <v>98.154889999999995</v>
      </c>
      <c r="R20" s="84">
        <v>100.15483999999999</v>
      </c>
      <c r="S20" s="84">
        <v>5.65761</v>
      </c>
      <c r="T20" s="84">
        <v>0.86</v>
      </c>
      <c r="U20" s="84">
        <v>11013529453.288</v>
      </c>
      <c r="V20" s="84">
        <v>3.1</v>
      </c>
      <c r="W20" s="104">
        <v>0.79</v>
      </c>
      <c r="X20" s="84">
        <v>5.58</v>
      </c>
      <c r="Y20" s="84">
        <v>5.55</v>
      </c>
      <c r="Z20" s="84">
        <v>31.4</v>
      </c>
      <c r="AA20" s="84">
        <v>33.89</v>
      </c>
      <c r="AB20" s="106">
        <f t="shared" si="0"/>
        <v>3.1014460141213829E-2</v>
      </c>
    </row>
    <row r="21" spans="2:28">
      <c r="B21" s="81">
        <v>2</v>
      </c>
      <c r="C21" s="81">
        <v>42699</v>
      </c>
      <c r="D21" s="103" t="s">
        <v>89</v>
      </c>
      <c r="E21" s="103" t="s">
        <v>90</v>
      </c>
      <c r="F21" s="103" t="s">
        <v>44</v>
      </c>
      <c r="G21" s="81">
        <v>1.75</v>
      </c>
      <c r="H21" s="103" t="s">
        <v>85</v>
      </c>
      <c r="I21" s="86">
        <v>29050714</v>
      </c>
      <c r="J21" s="84">
        <v>42620</v>
      </c>
      <c r="K21" s="84">
        <v>42801</v>
      </c>
      <c r="L21" s="84">
        <v>0</v>
      </c>
      <c r="M21" s="84">
        <v>0.56354000000000004</v>
      </c>
      <c r="N21" s="84">
        <v>79</v>
      </c>
      <c r="O21" s="84">
        <v>0.38191000000000003</v>
      </c>
      <c r="P21" s="84">
        <v>105.19</v>
      </c>
      <c r="Q21" s="84">
        <v>105.57191</v>
      </c>
      <c r="R21" s="84">
        <v>100.38097</v>
      </c>
      <c r="S21" s="84">
        <v>5.7817699999999999</v>
      </c>
      <c r="T21" s="84">
        <v>0.83</v>
      </c>
      <c r="U21" s="84">
        <v>30669392498.879002</v>
      </c>
      <c r="V21" s="84">
        <v>8.64</v>
      </c>
      <c r="W21" s="104">
        <v>2.2000000000000002</v>
      </c>
      <c r="X21" s="84">
        <v>5.51</v>
      </c>
      <c r="Y21" s="84">
        <v>5.49</v>
      </c>
      <c r="Z21" s="84">
        <v>31.35</v>
      </c>
      <c r="AA21" s="84">
        <v>33.83</v>
      </c>
      <c r="AB21" s="106">
        <f t="shared" si="0"/>
        <v>8.6366015113143749E-2</v>
      </c>
    </row>
    <row r="22" spans="2:28">
      <c r="B22" s="81">
        <v>2</v>
      </c>
      <c r="C22" s="81">
        <v>42699</v>
      </c>
      <c r="D22" s="103" t="s">
        <v>92</v>
      </c>
      <c r="E22" s="103" t="s">
        <v>93</v>
      </c>
      <c r="F22" s="103" t="s">
        <v>44</v>
      </c>
      <c r="G22" s="81">
        <v>2.25</v>
      </c>
      <c r="H22" s="103" t="s">
        <v>94</v>
      </c>
      <c r="I22" s="86">
        <v>27477141</v>
      </c>
      <c r="J22" s="84">
        <v>42620</v>
      </c>
      <c r="K22" s="84">
        <v>42801</v>
      </c>
      <c r="L22" s="84">
        <v>0</v>
      </c>
      <c r="M22" s="84">
        <v>0.56354000000000004</v>
      </c>
      <c r="N22" s="84">
        <v>79</v>
      </c>
      <c r="O22" s="84">
        <v>0.49102000000000001</v>
      </c>
      <c r="P22" s="84">
        <v>108.29</v>
      </c>
      <c r="Q22" s="84">
        <v>108.78102</v>
      </c>
      <c r="R22" s="84">
        <v>100.48947</v>
      </c>
      <c r="S22" s="84">
        <v>6.7817699999999999</v>
      </c>
      <c r="T22" s="84">
        <v>0.98</v>
      </c>
      <c r="U22" s="84">
        <v>29889914823.506001</v>
      </c>
      <c r="V22" s="84">
        <v>8.42</v>
      </c>
      <c r="W22" s="104">
        <v>2.15</v>
      </c>
      <c r="X22" s="84">
        <v>6.32</v>
      </c>
      <c r="Y22" s="84">
        <v>6.29</v>
      </c>
      <c r="Z22" s="84">
        <v>41.83</v>
      </c>
      <c r="AA22" s="84">
        <v>44.55</v>
      </c>
      <c r="AB22" s="106">
        <f t="shared" si="0"/>
        <v>8.4170980415469721E-2</v>
      </c>
    </row>
    <row r="23" spans="2:28">
      <c r="B23" s="81">
        <v>2</v>
      </c>
      <c r="C23" s="81">
        <v>42699</v>
      </c>
      <c r="D23" s="103" t="s">
        <v>95</v>
      </c>
      <c r="E23" s="103" t="s">
        <v>96</v>
      </c>
      <c r="F23" s="103" t="s">
        <v>44</v>
      </c>
      <c r="G23" s="81">
        <v>2.75</v>
      </c>
      <c r="H23" s="103" t="s">
        <v>97</v>
      </c>
      <c r="I23" s="86">
        <v>26915016</v>
      </c>
      <c r="J23" s="84">
        <v>42620</v>
      </c>
      <c r="K23" s="84">
        <v>42801</v>
      </c>
      <c r="L23" s="84">
        <v>0</v>
      </c>
      <c r="M23" s="84">
        <v>0.56354000000000004</v>
      </c>
      <c r="N23" s="84">
        <v>79</v>
      </c>
      <c r="O23" s="84">
        <v>0.60014000000000001</v>
      </c>
      <c r="P23" s="84">
        <v>111.85</v>
      </c>
      <c r="Q23" s="84">
        <v>112.45014</v>
      </c>
      <c r="R23" s="84">
        <v>100.59783</v>
      </c>
      <c r="S23" s="84">
        <v>7.7817699999999999</v>
      </c>
      <c r="T23" s="84">
        <v>1.1499999999999999</v>
      </c>
      <c r="U23" s="84">
        <v>30265972667.436001</v>
      </c>
      <c r="V23" s="84">
        <v>8.52</v>
      </c>
      <c r="W23" s="104">
        <v>2.17</v>
      </c>
      <c r="X23" s="84">
        <v>7.07</v>
      </c>
      <c r="Y23" s="84">
        <v>7.03</v>
      </c>
      <c r="Z23" s="84">
        <v>53.18</v>
      </c>
      <c r="AA23" s="84">
        <v>56.07</v>
      </c>
      <c r="AB23" s="106">
        <f t="shared" si="0"/>
        <v>8.5229971637205262E-2</v>
      </c>
    </row>
    <row r="24" spans="2:28">
      <c r="B24" s="81">
        <v>2</v>
      </c>
      <c r="C24" s="81">
        <v>42699</v>
      </c>
      <c r="D24" s="103">
        <v>3088069</v>
      </c>
      <c r="E24" s="103" t="s">
        <v>99</v>
      </c>
      <c r="F24" s="103" t="s">
        <v>44</v>
      </c>
      <c r="G24" s="81">
        <v>5</v>
      </c>
      <c r="H24" s="103" t="s">
        <v>100</v>
      </c>
      <c r="I24" s="86">
        <v>35076458</v>
      </c>
      <c r="J24" s="84">
        <v>42620</v>
      </c>
      <c r="K24" s="84">
        <v>42801</v>
      </c>
      <c r="L24" s="84">
        <v>0</v>
      </c>
      <c r="M24" s="84">
        <v>0.56354000000000004</v>
      </c>
      <c r="N24" s="84">
        <v>79</v>
      </c>
      <c r="O24" s="84">
        <v>1.0911599999999999</v>
      </c>
      <c r="P24" s="84">
        <v>129.59</v>
      </c>
      <c r="Q24" s="84">
        <v>130.68116000000001</v>
      </c>
      <c r="R24" s="84">
        <v>101.08356999999999</v>
      </c>
      <c r="S24" s="84">
        <v>8.2817699999999999</v>
      </c>
      <c r="T24" s="84">
        <v>1.23</v>
      </c>
      <c r="U24" s="84">
        <v>45838322278.830002</v>
      </c>
      <c r="V24" s="84">
        <v>12.91</v>
      </c>
      <c r="W24" s="104">
        <v>3.29</v>
      </c>
      <c r="X24" s="84">
        <v>7.02</v>
      </c>
      <c r="Y24" s="84">
        <v>6.98</v>
      </c>
      <c r="Z24" s="84">
        <v>54.73</v>
      </c>
      <c r="AA24" s="84">
        <v>57.53</v>
      </c>
      <c r="AB24" s="106">
        <f t="shared" si="0"/>
        <v>0.12908221885514318</v>
      </c>
    </row>
    <row r="25" spans="2:28">
      <c r="B25" s="81">
        <v>2</v>
      </c>
      <c r="C25" s="81">
        <v>42699</v>
      </c>
      <c r="D25" s="103" t="s">
        <v>102</v>
      </c>
      <c r="E25" s="103" t="s">
        <v>103</v>
      </c>
      <c r="F25" s="103" t="s">
        <v>44</v>
      </c>
      <c r="G25" s="81">
        <v>2</v>
      </c>
      <c r="H25" s="103" t="s">
        <v>100</v>
      </c>
      <c r="I25" s="86">
        <v>25443304</v>
      </c>
      <c r="J25" s="84">
        <v>42620</v>
      </c>
      <c r="K25" s="84">
        <v>42801</v>
      </c>
      <c r="L25" s="84">
        <v>0</v>
      </c>
      <c r="M25" s="84">
        <v>0.56354000000000004</v>
      </c>
      <c r="N25" s="84">
        <v>79</v>
      </c>
      <c r="O25" s="84">
        <v>0.43646000000000001</v>
      </c>
      <c r="P25" s="84">
        <v>105.81</v>
      </c>
      <c r="Q25" s="84">
        <v>106.24646</v>
      </c>
      <c r="R25" s="84">
        <v>100.43523999999999</v>
      </c>
      <c r="S25" s="84">
        <v>8.7817699999999999</v>
      </c>
      <c r="T25" s="84">
        <v>1.3</v>
      </c>
      <c r="U25" s="84">
        <v>27032610847.262001</v>
      </c>
      <c r="V25" s="84">
        <v>7.61</v>
      </c>
      <c r="W25" s="104">
        <v>1.94</v>
      </c>
      <c r="X25" s="84">
        <v>8.09</v>
      </c>
      <c r="Y25" s="84">
        <v>8.0399999999999991</v>
      </c>
      <c r="Z25" s="84">
        <v>69.02</v>
      </c>
      <c r="AA25" s="84">
        <v>72.13</v>
      </c>
      <c r="AB25" s="106">
        <f t="shared" si="0"/>
        <v>7.6124718709954867E-2</v>
      </c>
    </row>
    <row r="26" spans="2:28">
      <c r="B26" s="81">
        <v>2</v>
      </c>
      <c r="C26" s="81">
        <v>42699</v>
      </c>
      <c r="D26" s="103" t="s">
        <v>104</v>
      </c>
      <c r="E26" s="103" t="s">
        <v>105</v>
      </c>
      <c r="F26" s="103" t="s">
        <v>44</v>
      </c>
      <c r="G26" s="81">
        <v>1.5</v>
      </c>
      <c r="H26" s="103" t="s">
        <v>106</v>
      </c>
      <c r="I26" s="86">
        <v>19453285</v>
      </c>
      <c r="J26" s="84">
        <v>42573</v>
      </c>
      <c r="K26" s="84">
        <v>42757</v>
      </c>
      <c r="L26" s="84">
        <v>0</v>
      </c>
      <c r="M26" s="84">
        <v>0.31522</v>
      </c>
      <c r="N26" s="84">
        <v>126</v>
      </c>
      <c r="O26" s="84">
        <v>0.51358999999999999</v>
      </c>
      <c r="P26" s="84">
        <v>100.6</v>
      </c>
      <c r="Q26" s="84">
        <v>101.11359</v>
      </c>
      <c r="R26" s="84">
        <v>100.51298</v>
      </c>
      <c r="S26" s="84">
        <v>9.65761</v>
      </c>
      <c r="T26" s="84">
        <v>1.43</v>
      </c>
      <c r="U26" s="84">
        <v>19669914244.375</v>
      </c>
      <c r="V26" s="84">
        <v>5.54</v>
      </c>
      <c r="W26" s="104">
        <v>1.41</v>
      </c>
      <c r="X26" s="84">
        <v>8.98</v>
      </c>
      <c r="Y26" s="84">
        <v>8.92</v>
      </c>
      <c r="Z26" s="84">
        <v>84.68</v>
      </c>
      <c r="AA26" s="84">
        <v>87.91</v>
      </c>
      <c r="AB26" s="106">
        <f t="shared" si="0"/>
        <v>5.5391123608530102E-2</v>
      </c>
    </row>
    <row r="27" spans="2:28">
      <c r="B27" s="81">
        <v>2</v>
      </c>
      <c r="C27" s="81">
        <v>42699</v>
      </c>
      <c r="D27" s="103" t="s">
        <v>108</v>
      </c>
      <c r="E27" s="103" t="s">
        <v>109</v>
      </c>
      <c r="F27" s="103" t="s">
        <v>44</v>
      </c>
      <c r="G27" s="81">
        <v>4.25</v>
      </c>
      <c r="H27" s="103" t="s">
        <v>110</v>
      </c>
      <c r="I27" s="86">
        <v>31004407</v>
      </c>
      <c r="J27" s="84">
        <v>42528</v>
      </c>
      <c r="K27" s="84">
        <v>42711</v>
      </c>
      <c r="L27" s="84">
        <v>0</v>
      </c>
      <c r="M27" s="84">
        <v>6.5570000000000003E-2</v>
      </c>
      <c r="N27" s="84">
        <v>171</v>
      </c>
      <c r="O27" s="84">
        <v>1.98566</v>
      </c>
      <c r="P27" s="84">
        <v>127.3</v>
      </c>
      <c r="Q27" s="84">
        <v>129.28566000000001</v>
      </c>
      <c r="R27" s="84">
        <v>101.98428</v>
      </c>
      <c r="S27" s="84">
        <v>11.03279</v>
      </c>
      <c r="T27" s="84">
        <v>1.55</v>
      </c>
      <c r="U27" s="84">
        <v>40084250897.537003</v>
      </c>
      <c r="V27" s="84">
        <v>11.29</v>
      </c>
      <c r="W27" s="104">
        <v>2.88</v>
      </c>
      <c r="X27" s="84">
        <v>9.06</v>
      </c>
      <c r="Y27" s="84">
        <v>8.99</v>
      </c>
      <c r="Z27" s="84">
        <v>93.23</v>
      </c>
      <c r="AA27" s="84">
        <v>96.26</v>
      </c>
      <c r="AB27" s="106">
        <f t="shared" si="0"/>
        <v>0.11287856513435221</v>
      </c>
    </row>
    <row r="28" spans="2:28">
      <c r="B28" s="81">
        <v>2</v>
      </c>
      <c r="C28" s="81">
        <v>42699</v>
      </c>
      <c r="D28" s="103">
        <v>240419</v>
      </c>
      <c r="E28" s="103" t="s">
        <v>111</v>
      </c>
      <c r="F28" s="103" t="s">
        <v>44</v>
      </c>
      <c r="G28" s="81">
        <v>6</v>
      </c>
      <c r="H28" s="103">
        <v>2028</v>
      </c>
      <c r="I28" s="86">
        <v>19027662</v>
      </c>
      <c r="J28" s="84">
        <v>42528</v>
      </c>
      <c r="K28" s="84">
        <v>42711</v>
      </c>
      <c r="L28" s="84">
        <v>0</v>
      </c>
      <c r="M28" s="84">
        <v>6.5570000000000003E-2</v>
      </c>
      <c r="N28" s="84">
        <v>171</v>
      </c>
      <c r="O28" s="84">
        <v>2.80328</v>
      </c>
      <c r="P28" s="84">
        <v>148.44999999999999</v>
      </c>
      <c r="Q28" s="84">
        <v>151.25327999999999</v>
      </c>
      <c r="R28" s="84">
        <v>102.80055</v>
      </c>
      <c r="S28" s="84">
        <v>12.03279</v>
      </c>
      <c r="T28" s="84">
        <v>1.57</v>
      </c>
      <c r="U28" s="84">
        <v>28779962632.77</v>
      </c>
      <c r="V28" s="84">
        <v>8.1</v>
      </c>
      <c r="W28" s="104">
        <v>2.0699999999999998</v>
      </c>
      <c r="X28" s="84">
        <v>9.23</v>
      </c>
      <c r="Y28" s="84">
        <v>9.16</v>
      </c>
      <c r="Z28" s="84">
        <v>100.57</v>
      </c>
      <c r="AA28" s="84">
        <v>103.56</v>
      </c>
      <c r="AB28" s="106">
        <f t="shared" si="0"/>
        <v>8.1045318644259998E-2</v>
      </c>
    </row>
    <row r="29" spans="2:28">
      <c r="B29" s="81">
        <v>2</v>
      </c>
      <c r="C29" s="81">
        <v>42699</v>
      </c>
      <c r="D29" s="103" t="s">
        <v>112</v>
      </c>
      <c r="E29" s="103" t="s">
        <v>113</v>
      </c>
      <c r="F29" s="103" t="s">
        <v>44</v>
      </c>
      <c r="G29" s="81">
        <v>4.75</v>
      </c>
      <c r="H29" s="103" t="s">
        <v>114</v>
      </c>
      <c r="I29" s="86">
        <v>33640504</v>
      </c>
      <c r="J29" s="84">
        <v>42528</v>
      </c>
      <c r="K29" s="84">
        <v>42711</v>
      </c>
      <c r="L29" s="84">
        <v>0</v>
      </c>
      <c r="M29" s="84">
        <v>6.5570000000000003E-2</v>
      </c>
      <c r="N29" s="84">
        <v>171</v>
      </c>
      <c r="O29" s="84">
        <v>2.2192599999999998</v>
      </c>
      <c r="P29" s="84">
        <v>137.75</v>
      </c>
      <c r="Q29" s="84">
        <v>139.96925999999999</v>
      </c>
      <c r="R29" s="84">
        <v>102.21755</v>
      </c>
      <c r="S29" s="84">
        <v>14.03279</v>
      </c>
      <c r="T29" s="84">
        <v>1.71</v>
      </c>
      <c r="U29" s="84">
        <v>47086365281.148003</v>
      </c>
      <c r="V29" s="84">
        <v>13.26</v>
      </c>
      <c r="W29" s="104">
        <v>3.38</v>
      </c>
      <c r="X29" s="84">
        <v>10.84</v>
      </c>
      <c r="Y29" s="84">
        <v>10.75</v>
      </c>
      <c r="Z29" s="84">
        <v>138.22999999999999</v>
      </c>
      <c r="AA29" s="84">
        <v>141.22</v>
      </c>
      <c r="AB29" s="106">
        <f t="shared" si="0"/>
        <v>0.13259674888060716</v>
      </c>
    </row>
    <row r="30" spans="2:28">
      <c r="B30" s="81">
        <v>3</v>
      </c>
      <c r="C30" s="81">
        <v>42699</v>
      </c>
      <c r="D30" s="103">
        <v>489308</v>
      </c>
      <c r="E30" s="103" t="s">
        <v>115</v>
      </c>
      <c r="F30" s="103" t="s">
        <v>44</v>
      </c>
      <c r="G30" s="81">
        <v>4.25</v>
      </c>
      <c r="H30" s="103" t="s">
        <v>116</v>
      </c>
      <c r="I30" s="86">
        <v>35440462</v>
      </c>
      <c r="J30" s="84">
        <v>42528</v>
      </c>
      <c r="K30" s="84">
        <v>42711</v>
      </c>
      <c r="L30" s="84">
        <v>0</v>
      </c>
      <c r="M30" s="84">
        <v>6.5570000000000003E-2</v>
      </c>
      <c r="N30" s="84">
        <v>171</v>
      </c>
      <c r="O30" s="84">
        <v>1.98566</v>
      </c>
      <c r="P30" s="84">
        <v>132.9</v>
      </c>
      <c r="Q30" s="84">
        <v>134.88566</v>
      </c>
      <c r="R30" s="84">
        <v>101.98428</v>
      </c>
      <c r="S30" s="84">
        <v>15.53279</v>
      </c>
      <c r="T30" s="84">
        <v>1.81</v>
      </c>
      <c r="U30" s="84">
        <v>47804099565.171997</v>
      </c>
      <c r="V30" s="84">
        <v>8.14</v>
      </c>
      <c r="W30" s="104">
        <v>3.43</v>
      </c>
      <c r="X30" s="84">
        <v>11.96</v>
      </c>
      <c r="Y30" s="84">
        <v>11.85</v>
      </c>
      <c r="Z30" s="84">
        <v>168.59</v>
      </c>
      <c r="AA30" s="84">
        <v>171.45</v>
      </c>
      <c r="AB30" s="106">
        <f t="shared" si="0"/>
        <v>8.14006657932589E-2</v>
      </c>
    </row>
    <row r="31" spans="2:28">
      <c r="B31" s="81">
        <v>3</v>
      </c>
      <c r="C31" s="81">
        <v>42699</v>
      </c>
      <c r="D31" s="103" t="s">
        <v>117</v>
      </c>
      <c r="E31" s="103" t="s">
        <v>118</v>
      </c>
      <c r="F31" s="103" t="s">
        <v>44</v>
      </c>
      <c r="G31" s="81">
        <v>4.5</v>
      </c>
      <c r="H31" s="103" t="s">
        <v>119</v>
      </c>
      <c r="I31" s="86">
        <v>31783830</v>
      </c>
      <c r="J31" s="84">
        <v>42620</v>
      </c>
      <c r="K31" s="84">
        <v>42801</v>
      </c>
      <c r="L31" s="84">
        <v>0</v>
      </c>
      <c r="M31" s="84">
        <v>0.56354000000000004</v>
      </c>
      <c r="N31" s="84">
        <v>79</v>
      </c>
      <c r="O31" s="84">
        <v>0.98204000000000002</v>
      </c>
      <c r="P31" s="84">
        <v>139.01</v>
      </c>
      <c r="Q31" s="84">
        <v>139.99204</v>
      </c>
      <c r="R31" s="84">
        <v>100.97589000000001</v>
      </c>
      <c r="S31" s="84">
        <v>17.781770000000002</v>
      </c>
      <c r="T31" s="84">
        <v>1.9</v>
      </c>
      <c r="U31" s="84">
        <v>44494833341.702003</v>
      </c>
      <c r="V31" s="84">
        <v>7.58</v>
      </c>
      <c r="W31" s="104">
        <v>3.19</v>
      </c>
      <c r="X31" s="84">
        <v>13.24</v>
      </c>
      <c r="Y31" s="84">
        <v>13.12</v>
      </c>
      <c r="Z31" s="84">
        <v>209.99</v>
      </c>
      <c r="AA31" s="84">
        <v>212.55</v>
      </c>
      <c r="AB31" s="106">
        <f t="shared" si="0"/>
        <v>7.5765657994181834E-2</v>
      </c>
    </row>
    <row r="32" spans="2:28">
      <c r="B32" s="81">
        <v>3</v>
      </c>
      <c r="C32" s="81">
        <v>42699</v>
      </c>
      <c r="D32" s="103">
        <v>3245239</v>
      </c>
      <c r="E32" s="103" t="s">
        <v>120</v>
      </c>
      <c r="F32" s="103" t="s">
        <v>44</v>
      </c>
      <c r="G32" s="81">
        <v>4.25</v>
      </c>
      <c r="H32" s="103" t="s">
        <v>121</v>
      </c>
      <c r="I32" s="86">
        <v>29761912</v>
      </c>
      <c r="J32" s="84">
        <v>42620</v>
      </c>
      <c r="K32" s="84">
        <v>42801</v>
      </c>
      <c r="L32" s="84">
        <v>0</v>
      </c>
      <c r="M32" s="84">
        <v>0.56354000000000004</v>
      </c>
      <c r="N32" s="84">
        <v>79</v>
      </c>
      <c r="O32" s="84">
        <v>0.92749000000000004</v>
      </c>
      <c r="P32" s="84">
        <v>136.65</v>
      </c>
      <c r="Q32" s="84">
        <v>137.57749000000001</v>
      </c>
      <c r="R32" s="84">
        <v>100.92198999999999</v>
      </c>
      <c r="S32" s="84">
        <v>19.281770000000002</v>
      </c>
      <c r="T32" s="84">
        <v>1.96</v>
      </c>
      <c r="U32" s="84">
        <v>40945690371.039001</v>
      </c>
      <c r="V32" s="84">
        <v>6.97</v>
      </c>
      <c r="W32" s="104">
        <v>2.94</v>
      </c>
      <c r="X32" s="84">
        <v>14.22</v>
      </c>
      <c r="Y32" s="84">
        <v>14.08</v>
      </c>
      <c r="Z32" s="84">
        <v>243.41</v>
      </c>
      <c r="AA32" s="84">
        <v>245.68</v>
      </c>
      <c r="AB32" s="106">
        <f t="shared" si="0"/>
        <v>6.9722188847491429E-2</v>
      </c>
    </row>
    <row r="33" spans="2:28">
      <c r="B33" s="81">
        <v>3</v>
      </c>
      <c r="C33" s="81">
        <v>42699</v>
      </c>
      <c r="D33" s="103" t="s">
        <v>122</v>
      </c>
      <c r="E33" s="103" t="s">
        <v>123</v>
      </c>
      <c r="F33" s="103" t="s">
        <v>44</v>
      </c>
      <c r="G33" s="81">
        <v>1.75</v>
      </c>
      <c r="H33" s="103" t="s">
        <v>124</v>
      </c>
      <c r="I33" s="86">
        <v>2711090</v>
      </c>
      <c r="J33" s="84">
        <v>42683</v>
      </c>
      <c r="K33" s="84">
        <v>42801</v>
      </c>
      <c r="L33" s="84">
        <v>0</v>
      </c>
      <c r="M33" s="84">
        <v>0.56354000000000004</v>
      </c>
      <c r="N33" s="84">
        <v>16</v>
      </c>
      <c r="O33" s="84">
        <v>7.7350000000000002E-2</v>
      </c>
      <c r="P33" s="84">
        <v>95.2</v>
      </c>
      <c r="Q33" s="84">
        <v>95.277349999999998</v>
      </c>
      <c r="R33" s="84">
        <v>100.0779</v>
      </c>
      <c r="S33" s="84">
        <v>20.781770000000002</v>
      </c>
      <c r="T33" s="84">
        <v>2.0299999999999998</v>
      </c>
      <c r="U33" s="84">
        <v>2583054655.691</v>
      </c>
      <c r="V33" s="84">
        <v>0.44</v>
      </c>
      <c r="W33" s="104">
        <v>0.19</v>
      </c>
      <c r="X33" s="84">
        <v>17.399999999999999</v>
      </c>
      <c r="Y33" s="84">
        <v>17.22</v>
      </c>
      <c r="Z33" s="84">
        <v>339.17</v>
      </c>
      <c r="AA33" s="84">
        <v>340.89</v>
      </c>
      <c r="AB33" s="106">
        <f t="shared" si="0"/>
        <v>4.3984170953156624E-3</v>
      </c>
    </row>
    <row r="34" spans="2:28">
      <c r="B34" s="81">
        <v>3</v>
      </c>
      <c r="C34" s="81">
        <v>42699</v>
      </c>
      <c r="D34" s="103" t="s">
        <v>125</v>
      </c>
      <c r="E34" s="103" t="s">
        <v>126</v>
      </c>
      <c r="F34" s="103" t="s">
        <v>44</v>
      </c>
      <c r="G34" s="81">
        <v>4.75</v>
      </c>
      <c r="H34" s="103" t="s">
        <v>127</v>
      </c>
      <c r="I34" s="86">
        <v>25201400</v>
      </c>
      <c r="J34" s="84">
        <v>42528</v>
      </c>
      <c r="K34" s="84">
        <v>42711</v>
      </c>
      <c r="L34" s="84">
        <v>0</v>
      </c>
      <c r="M34" s="84">
        <v>6.5570000000000003E-2</v>
      </c>
      <c r="N34" s="84">
        <v>171</v>
      </c>
      <c r="O34" s="84">
        <v>2.2192599999999998</v>
      </c>
      <c r="P34" s="84">
        <v>148.78</v>
      </c>
      <c r="Q34" s="84">
        <v>150.99925999999999</v>
      </c>
      <c r="R34" s="84">
        <v>102.21755</v>
      </c>
      <c r="S34" s="84">
        <v>22.032789999999999</v>
      </c>
      <c r="T34" s="84">
        <v>2</v>
      </c>
      <c r="U34" s="84">
        <v>38053928088.032997</v>
      </c>
      <c r="V34" s="84">
        <v>6.48</v>
      </c>
      <c r="W34" s="104">
        <v>2.73</v>
      </c>
      <c r="X34" s="84">
        <v>15.25</v>
      </c>
      <c r="Y34" s="84">
        <v>15.1</v>
      </c>
      <c r="Z34" s="84">
        <v>290.79000000000002</v>
      </c>
      <c r="AA34" s="84">
        <v>292.52999999999997</v>
      </c>
      <c r="AB34" s="106">
        <f t="shared" si="0"/>
        <v>6.4798105404990633E-2</v>
      </c>
    </row>
    <row r="35" spans="2:28">
      <c r="B35" s="81">
        <v>3</v>
      </c>
      <c r="C35" s="81">
        <v>42699</v>
      </c>
      <c r="D35" s="103" t="s">
        <v>128</v>
      </c>
      <c r="E35" s="103" t="s">
        <v>129</v>
      </c>
      <c r="F35" s="103" t="s">
        <v>44</v>
      </c>
      <c r="G35" s="81">
        <v>4.25</v>
      </c>
      <c r="H35" s="103" t="s">
        <v>130</v>
      </c>
      <c r="I35" s="86">
        <v>22765628</v>
      </c>
      <c r="J35" s="84">
        <v>42620</v>
      </c>
      <c r="K35" s="84">
        <v>42801</v>
      </c>
      <c r="L35" s="84">
        <v>0</v>
      </c>
      <c r="M35" s="84">
        <v>0.56354000000000004</v>
      </c>
      <c r="N35" s="84">
        <v>79</v>
      </c>
      <c r="O35" s="84">
        <v>0.92749000000000004</v>
      </c>
      <c r="P35" s="84">
        <v>140.35</v>
      </c>
      <c r="Q35" s="84">
        <v>141.27749</v>
      </c>
      <c r="R35" s="84">
        <v>100.92198999999999</v>
      </c>
      <c r="S35" s="84">
        <v>22.781770000000002</v>
      </c>
      <c r="T35" s="84">
        <v>2.0299999999999998</v>
      </c>
      <c r="U35" s="84">
        <v>32162706953.276001</v>
      </c>
      <c r="V35" s="84">
        <v>5.48</v>
      </c>
      <c r="W35" s="104">
        <v>2.31</v>
      </c>
      <c r="X35" s="84">
        <v>16.07</v>
      </c>
      <c r="Y35" s="84">
        <v>15.91</v>
      </c>
      <c r="Z35" s="84">
        <v>318.72000000000003</v>
      </c>
      <c r="AA35" s="84">
        <v>320.23</v>
      </c>
      <c r="AB35" s="106">
        <f t="shared" si="0"/>
        <v>5.4766553151804447E-2</v>
      </c>
    </row>
    <row r="36" spans="2:28">
      <c r="B36" s="81">
        <v>3</v>
      </c>
      <c r="C36" s="81">
        <v>42699</v>
      </c>
      <c r="D36" s="103" t="s">
        <v>131</v>
      </c>
      <c r="E36" s="103" t="s">
        <v>132</v>
      </c>
      <c r="F36" s="103" t="s">
        <v>44</v>
      </c>
      <c r="G36" s="81">
        <v>4.25</v>
      </c>
      <c r="H36" s="103" t="s">
        <v>133</v>
      </c>
      <c r="I36" s="86">
        <v>24846140</v>
      </c>
      <c r="J36" s="84">
        <v>42528</v>
      </c>
      <c r="K36" s="84">
        <v>42711</v>
      </c>
      <c r="L36" s="84">
        <v>0</v>
      </c>
      <c r="M36" s="84">
        <v>6.5570000000000003E-2</v>
      </c>
      <c r="N36" s="84">
        <v>171</v>
      </c>
      <c r="O36" s="84">
        <v>1.98566</v>
      </c>
      <c r="P36" s="84">
        <v>141.94999999999999</v>
      </c>
      <c r="Q36" s="84">
        <v>143.93566000000001</v>
      </c>
      <c r="R36" s="84">
        <v>101.98428</v>
      </c>
      <c r="S36" s="84">
        <v>24.032789999999999</v>
      </c>
      <c r="T36" s="84">
        <v>2.0299999999999998</v>
      </c>
      <c r="U36" s="84">
        <v>35762454534.508003</v>
      </c>
      <c r="V36" s="84">
        <v>6.09</v>
      </c>
      <c r="W36" s="104">
        <v>2.57</v>
      </c>
      <c r="X36" s="84">
        <v>16.579999999999998</v>
      </c>
      <c r="Y36" s="84">
        <v>16.41</v>
      </c>
      <c r="Z36" s="84">
        <v>344.63</v>
      </c>
      <c r="AA36" s="84">
        <v>345.85</v>
      </c>
      <c r="AB36" s="106">
        <f t="shared" si="0"/>
        <v>6.0896191665348202E-2</v>
      </c>
    </row>
    <row r="37" spans="2:28">
      <c r="B37" s="81">
        <v>3</v>
      </c>
      <c r="C37" s="81">
        <v>42699</v>
      </c>
      <c r="D37" s="103" t="s">
        <v>134</v>
      </c>
      <c r="E37" s="103" t="s">
        <v>135</v>
      </c>
      <c r="F37" s="103" t="s">
        <v>44</v>
      </c>
      <c r="G37" s="81">
        <v>4.5</v>
      </c>
      <c r="H37" s="103" t="s">
        <v>136</v>
      </c>
      <c r="I37" s="86">
        <v>26635466</v>
      </c>
      <c r="J37" s="84">
        <v>42528</v>
      </c>
      <c r="K37" s="84">
        <v>42711</v>
      </c>
      <c r="L37" s="84">
        <v>0</v>
      </c>
      <c r="M37" s="84">
        <v>6.5570000000000003E-2</v>
      </c>
      <c r="N37" s="84">
        <v>171</v>
      </c>
      <c r="O37" s="84">
        <v>2.1024600000000002</v>
      </c>
      <c r="P37" s="84">
        <v>149.72</v>
      </c>
      <c r="Q37" s="84">
        <v>151.82246000000001</v>
      </c>
      <c r="R37" s="84">
        <v>102.10092</v>
      </c>
      <c r="S37" s="84">
        <v>26.032789999999999</v>
      </c>
      <c r="T37" s="84">
        <v>2.0299999999999998</v>
      </c>
      <c r="U37" s="84">
        <v>40438619451.675003</v>
      </c>
      <c r="V37" s="84">
        <v>6.89</v>
      </c>
      <c r="W37" s="104">
        <v>2.9</v>
      </c>
      <c r="X37" s="84">
        <v>17.37</v>
      </c>
      <c r="Y37" s="84">
        <v>17.2</v>
      </c>
      <c r="Z37" s="84">
        <v>384.84</v>
      </c>
      <c r="AA37" s="84">
        <v>385.66</v>
      </c>
      <c r="AB37" s="106">
        <f t="shared" si="0"/>
        <v>6.8858750129555585E-2</v>
      </c>
    </row>
    <row r="38" spans="2:28">
      <c r="B38" s="81">
        <v>3</v>
      </c>
      <c r="C38" s="81">
        <v>42699</v>
      </c>
      <c r="D38" s="103" t="s">
        <v>137</v>
      </c>
      <c r="E38" s="103" t="s">
        <v>138</v>
      </c>
      <c r="F38" s="103" t="s">
        <v>44</v>
      </c>
      <c r="G38" s="81">
        <v>3.25</v>
      </c>
      <c r="H38" s="103" t="s">
        <v>139</v>
      </c>
      <c r="I38" s="86">
        <v>27343680</v>
      </c>
      <c r="J38" s="84">
        <v>42573</v>
      </c>
      <c r="K38" s="84">
        <v>42757</v>
      </c>
      <c r="L38" s="84">
        <v>0</v>
      </c>
      <c r="M38" s="84">
        <v>0.31522</v>
      </c>
      <c r="N38" s="84">
        <v>126</v>
      </c>
      <c r="O38" s="84">
        <v>1.11277</v>
      </c>
      <c r="P38" s="84">
        <v>124.63</v>
      </c>
      <c r="Q38" s="84">
        <v>125.74276999999999</v>
      </c>
      <c r="R38" s="84">
        <v>101.10993999999999</v>
      </c>
      <c r="S38" s="84">
        <v>27.157609999999998</v>
      </c>
      <c r="T38" s="84">
        <v>2.06</v>
      </c>
      <c r="U38" s="84">
        <v>34382701127.477997</v>
      </c>
      <c r="V38" s="84">
        <v>5.85</v>
      </c>
      <c r="W38" s="104">
        <v>2.4700000000000002</v>
      </c>
      <c r="X38" s="84">
        <v>19.11</v>
      </c>
      <c r="Y38" s="84">
        <v>18.920000000000002</v>
      </c>
      <c r="Z38" s="84">
        <v>453.16</v>
      </c>
      <c r="AA38" s="84">
        <v>453.33</v>
      </c>
      <c r="AB38" s="106">
        <f t="shared" si="0"/>
        <v>5.8546752036020132E-2</v>
      </c>
    </row>
    <row r="39" spans="2:28">
      <c r="B39" s="81">
        <v>3</v>
      </c>
      <c r="C39" s="81">
        <v>42699</v>
      </c>
      <c r="D39" s="103" t="s">
        <v>140</v>
      </c>
      <c r="E39" s="103" t="s">
        <v>141</v>
      </c>
      <c r="F39" s="103" t="s">
        <v>44</v>
      </c>
      <c r="G39" s="81">
        <v>3.5</v>
      </c>
      <c r="H39" s="103" t="s">
        <v>142</v>
      </c>
      <c r="I39" s="86">
        <v>27622736</v>
      </c>
      <c r="J39" s="84">
        <v>42573</v>
      </c>
      <c r="K39" s="84">
        <v>42757</v>
      </c>
      <c r="L39" s="84">
        <v>0</v>
      </c>
      <c r="M39" s="84">
        <v>0.31522</v>
      </c>
      <c r="N39" s="84">
        <v>126</v>
      </c>
      <c r="O39" s="84">
        <v>1.1983699999999999</v>
      </c>
      <c r="P39" s="84">
        <v>130.6</v>
      </c>
      <c r="Q39" s="84">
        <v>131.79837000000001</v>
      </c>
      <c r="R39" s="84">
        <v>101.19508999999999</v>
      </c>
      <c r="S39" s="84">
        <v>28.157609999999998</v>
      </c>
      <c r="T39" s="84">
        <v>2.06</v>
      </c>
      <c r="U39" s="84">
        <v>36406315677.304001</v>
      </c>
      <c r="V39" s="84">
        <v>6.2</v>
      </c>
      <c r="W39" s="104">
        <v>2.61</v>
      </c>
      <c r="X39" s="84">
        <v>19.329999999999998</v>
      </c>
      <c r="Y39" s="84">
        <v>19.13</v>
      </c>
      <c r="Z39" s="84">
        <v>469.56</v>
      </c>
      <c r="AA39" s="84">
        <v>469.49</v>
      </c>
      <c r="AB39" s="106">
        <f t="shared" si="0"/>
        <v>6.1992556332369081E-2</v>
      </c>
    </row>
    <row r="40" spans="2:28">
      <c r="B40" s="81">
        <v>3</v>
      </c>
      <c r="C40" s="81">
        <v>42699</v>
      </c>
      <c r="D40" s="103" t="s">
        <v>143</v>
      </c>
      <c r="E40" s="103" t="s">
        <v>144</v>
      </c>
      <c r="F40" s="103" t="s">
        <v>44</v>
      </c>
      <c r="G40" s="81">
        <v>4.25</v>
      </c>
      <c r="H40" s="103" t="s">
        <v>145</v>
      </c>
      <c r="I40" s="86">
        <v>23107694</v>
      </c>
      <c r="J40" s="84">
        <v>42528</v>
      </c>
      <c r="K40" s="84">
        <v>42711</v>
      </c>
      <c r="L40" s="84">
        <v>0</v>
      </c>
      <c r="M40" s="84">
        <v>6.5570000000000003E-2</v>
      </c>
      <c r="N40" s="84">
        <v>171</v>
      </c>
      <c r="O40" s="84">
        <v>1.98566</v>
      </c>
      <c r="P40" s="84">
        <v>149.72</v>
      </c>
      <c r="Q40" s="84">
        <v>151.70565999999999</v>
      </c>
      <c r="R40" s="84">
        <v>101.98428</v>
      </c>
      <c r="S40" s="84">
        <v>30.032789999999999</v>
      </c>
      <c r="T40" s="84">
        <v>2.0299999999999998</v>
      </c>
      <c r="U40" s="84">
        <v>35055678708.561996</v>
      </c>
      <c r="V40" s="84">
        <v>5.97</v>
      </c>
      <c r="W40" s="104">
        <v>2.52</v>
      </c>
      <c r="X40" s="84">
        <v>19.43</v>
      </c>
      <c r="Y40" s="84">
        <v>19.23</v>
      </c>
      <c r="Z40" s="84">
        <v>489.19</v>
      </c>
      <c r="AA40" s="84">
        <v>488.92</v>
      </c>
      <c r="AB40" s="106">
        <f t="shared" si="0"/>
        <v>5.9692696079783385E-2</v>
      </c>
    </row>
    <row r="41" spans="2:28">
      <c r="B41" s="81">
        <v>3</v>
      </c>
      <c r="C41" s="81">
        <v>42699</v>
      </c>
      <c r="D41" s="103" t="s">
        <v>146</v>
      </c>
      <c r="E41" s="103" t="s">
        <v>147</v>
      </c>
      <c r="F41" s="103" t="s">
        <v>44</v>
      </c>
      <c r="G41" s="81">
        <v>1.5</v>
      </c>
      <c r="H41" s="103" t="s">
        <v>148</v>
      </c>
      <c r="I41" s="86">
        <v>4874999</v>
      </c>
      <c r="J41" s="84">
        <v>42634</v>
      </c>
      <c r="K41" s="84">
        <v>42757</v>
      </c>
      <c r="L41" s="84">
        <v>0</v>
      </c>
      <c r="M41" s="84">
        <v>0.31522</v>
      </c>
      <c r="N41" s="84">
        <v>65</v>
      </c>
      <c r="O41" s="84">
        <v>0.26495000000000002</v>
      </c>
      <c r="P41" s="84">
        <v>88.79</v>
      </c>
      <c r="Q41" s="84">
        <v>89.054950000000005</v>
      </c>
      <c r="R41" s="84">
        <v>100.26493000000001</v>
      </c>
      <c r="S41" s="84">
        <v>30.657609999999998</v>
      </c>
      <c r="T41" s="84">
        <v>1.99</v>
      </c>
      <c r="U41" s="84">
        <v>4341427709.9940004</v>
      </c>
      <c r="V41" s="84">
        <v>0.74</v>
      </c>
      <c r="W41" s="104">
        <v>0.31</v>
      </c>
      <c r="X41" s="84">
        <v>24.17</v>
      </c>
      <c r="Y41" s="84">
        <v>23.93</v>
      </c>
      <c r="Z41" s="84">
        <v>680.6</v>
      </c>
      <c r="AA41" s="84">
        <v>679.1</v>
      </c>
      <c r="AB41" s="106">
        <f t="shared" si="0"/>
        <v>7.3925690328091312E-3</v>
      </c>
    </row>
    <row r="42" spans="2:28">
      <c r="B42" s="81">
        <v>3</v>
      </c>
      <c r="C42" s="81">
        <v>42699</v>
      </c>
      <c r="D42" s="103" t="s">
        <v>149</v>
      </c>
      <c r="E42" s="103" t="s">
        <v>150</v>
      </c>
      <c r="F42" s="103" t="s">
        <v>44</v>
      </c>
      <c r="G42" s="81">
        <v>4.25</v>
      </c>
      <c r="H42" s="103" t="s">
        <v>151</v>
      </c>
      <c r="I42" s="86">
        <v>19772077</v>
      </c>
      <c r="J42" s="84">
        <v>42528</v>
      </c>
      <c r="K42" s="84">
        <v>42711</v>
      </c>
      <c r="L42" s="84">
        <v>0</v>
      </c>
      <c r="M42" s="84">
        <v>6.5570000000000003E-2</v>
      </c>
      <c r="N42" s="84">
        <v>171</v>
      </c>
      <c r="O42" s="84">
        <v>1.98566</v>
      </c>
      <c r="P42" s="84">
        <v>155.29</v>
      </c>
      <c r="Q42" s="84">
        <v>157.27565999999999</v>
      </c>
      <c r="R42" s="84">
        <v>101.98428</v>
      </c>
      <c r="S42" s="84">
        <v>33.032789999999999</v>
      </c>
      <c r="T42" s="84">
        <v>1.97</v>
      </c>
      <c r="U42" s="84">
        <v>31096663754.714001</v>
      </c>
      <c r="V42" s="84">
        <v>5.3</v>
      </c>
      <c r="W42" s="104">
        <v>2.23</v>
      </c>
      <c r="X42" s="84">
        <v>20.82</v>
      </c>
      <c r="Y42" s="84">
        <v>20.62</v>
      </c>
      <c r="Z42" s="84">
        <v>568.97</v>
      </c>
      <c r="AA42" s="84">
        <v>568.16</v>
      </c>
      <c r="AB42" s="106">
        <f t="shared" si="0"/>
        <v>5.29512982486341E-2</v>
      </c>
    </row>
    <row r="43" spans="2:28">
      <c r="B43" s="81">
        <v>3</v>
      </c>
      <c r="C43" s="81">
        <v>42699</v>
      </c>
      <c r="D43" s="103" t="s">
        <v>152</v>
      </c>
      <c r="E43" s="103" t="s">
        <v>153</v>
      </c>
      <c r="F43" s="103" t="s">
        <v>44</v>
      </c>
      <c r="G43" s="81">
        <v>3.75</v>
      </c>
      <c r="H43" s="103" t="s">
        <v>154</v>
      </c>
      <c r="I43" s="86">
        <v>23591655</v>
      </c>
      <c r="J43" s="84">
        <v>42573</v>
      </c>
      <c r="K43" s="84">
        <v>42757</v>
      </c>
      <c r="L43" s="84">
        <v>0</v>
      </c>
      <c r="M43" s="84">
        <v>0.31522</v>
      </c>
      <c r="N43" s="84">
        <v>126</v>
      </c>
      <c r="O43" s="84">
        <v>1.2839700000000001</v>
      </c>
      <c r="P43" s="84">
        <v>146.82</v>
      </c>
      <c r="Q43" s="84">
        <v>148.10397</v>
      </c>
      <c r="R43" s="84">
        <v>101.28019999999999</v>
      </c>
      <c r="S43" s="84">
        <v>35.657609999999998</v>
      </c>
      <c r="T43" s="84">
        <v>1.93</v>
      </c>
      <c r="U43" s="84">
        <v>34940177028.268997</v>
      </c>
      <c r="V43" s="84">
        <v>5.95</v>
      </c>
      <c r="W43" s="104">
        <v>2.5099999999999998</v>
      </c>
      <c r="X43" s="84">
        <v>22.6</v>
      </c>
      <c r="Y43" s="84">
        <v>22.38</v>
      </c>
      <c r="Z43" s="84">
        <v>668.31</v>
      </c>
      <c r="AA43" s="84">
        <v>666.7</v>
      </c>
      <c r="AB43" s="106">
        <f t="shared" si="0"/>
        <v>5.9496020192953372E-2</v>
      </c>
    </row>
    <row r="44" spans="2:28">
      <c r="B44" s="81">
        <v>3</v>
      </c>
      <c r="C44" s="81">
        <v>42699</v>
      </c>
      <c r="D44" s="103" t="s">
        <v>155</v>
      </c>
      <c r="E44" s="103" t="s">
        <v>156</v>
      </c>
      <c r="F44" s="103" t="s">
        <v>44</v>
      </c>
      <c r="G44" s="81">
        <v>4.25</v>
      </c>
      <c r="H44" s="103" t="s">
        <v>157</v>
      </c>
      <c r="I44" s="86">
        <v>25994750</v>
      </c>
      <c r="J44" s="84">
        <v>42528</v>
      </c>
      <c r="K44" s="84">
        <v>42711</v>
      </c>
      <c r="L44" s="84">
        <v>0</v>
      </c>
      <c r="M44" s="84">
        <v>6.5570000000000003E-2</v>
      </c>
      <c r="N44" s="84">
        <v>171</v>
      </c>
      <c r="O44" s="84">
        <v>1.98566</v>
      </c>
      <c r="P44" s="84">
        <v>165.64</v>
      </c>
      <c r="Q44" s="84">
        <v>167.62566000000001</v>
      </c>
      <c r="R44" s="84">
        <v>101.98428</v>
      </c>
      <c r="S44" s="84">
        <v>39.032789999999999</v>
      </c>
      <c r="T44" s="84">
        <v>1.87</v>
      </c>
      <c r="U44" s="84">
        <v>43573870144.876999</v>
      </c>
      <c r="V44" s="84">
        <v>7.42</v>
      </c>
      <c r="W44" s="104">
        <v>3.13</v>
      </c>
      <c r="X44" s="84">
        <v>23.44</v>
      </c>
      <c r="Y44" s="84">
        <v>23.23</v>
      </c>
      <c r="Z44" s="84">
        <v>738.14</v>
      </c>
      <c r="AA44" s="84">
        <v>736.02</v>
      </c>
      <c r="AB44" s="106">
        <f t="shared" si="0"/>
        <v>7.4197444847724808E-2</v>
      </c>
    </row>
    <row r="45" spans="2:28">
      <c r="B45" s="81">
        <v>3</v>
      </c>
      <c r="C45" s="81">
        <v>42699</v>
      </c>
      <c r="D45" s="103" t="s">
        <v>158</v>
      </c>
      <c r="E45" s="103" t="s">
        <v>159</v>
      </c>
      <c r="F45" s="103" t="s">
        <v>44</v>
      </c>
      <c r="G45" s="81">
        <v>4</v>
      </c>
      <c r="H45" s="103" t="s">
        <v>160</v>
      </c>
      <c r="I45" s="86">
        <v>23208794</v>
      </c>
      <c r="J45" s="84">
        <v>42573</v>
      </c>
      <c r="K45" s="84">
        <v>42757</v>
      </c>
      <c r="L45" s="84">
        <v>0</v>
      </c>
      <c r="M45" s="84">
        <v>0.31522</v>
      </c>
      <c r="N45" s="84">
        <v>126</v>
      </c>
      <c r="O45" s="84">
        <v>1.36957</v>
      </c>
      <c r="P45" s="84">
        <v>163.93</v>
      </c>
      <c r="Q45" s="84">
        <v>165.29956999999999</v>
      </c>
      <c r="R45" s="84">
        <v>101.36529</v>
      </c>
      <c r="S45" s="84">
        <v>43.157609999999998</v>
      </c>
      <c r="T45" s="84">
        <v>1.84</v>
      </c>
      <c r="U45" s="84">
        <v>38364035574.199997</v>
      </c>
      <c r="V45" s="84">
        <v>6.53</v>
      </c>
      <c r="W45" s="104">
        <v>2.75</v>
      </c>
      <c r="X45" s="84">
        <v>25.46</v>
      </c>
      <c r="Y45" s="84">
        <v>25.23</v>
      </c>
      <c r="Z45" s="84">
        <v>877.44</v>
      </c>
      <c r="AA45" s="84">
        <v>873.97</v>
      </c>
      <c r="AB45" s="106">
        <f t="shared" si="0"/>
        <v>6.5326155427291616E-2</v>
      </c>
    </row>
    <row r="46" spans="2:28">
      <c r="B46" s="81">
        <v>3</v>
      </c>
      <c r="C46" s="81">
        <v>42699</v>
      </c>
      <c r="D46" s="103" t="s">
        <v>161</v>
      </c>
      <c r="E46" s="103" t="s">
        <v>162</v>
      </c>
      <c r="F46" s="103" t="s">
        <v>44</v>
      </c>
      <c r="G46" s="81">
        <v>2.5</v>
      </c>
      <c r="H46" s="103" t="s">
        <v>163</v>
      </c>
      <c r="I46" s="86">
        <v>13602000</v>
      </c>
      <c r="J46" s="84">
        <v>42573</v>
      </c>
      <c r="K46" s="84">
        <v>42757</v>
      </c>
      <c r="L46" s="84">
        <v>0</v>
      </c>
      <c r="M46" s="84">
        <v>0.31522</v>
      </c>
      <c r="N46" s="84">
        <v>126</v>
      </c>
      <c r="O46" s="84">
        <v>0.85597999999999996</v>
      </c>
      <c r="P46" s="84">
        <v>120.68</v>
      </c>
      <c r="Q46" s="84">
        <v>121.53598</v>
      </c>
      <c r="R46" s="84">
        <v>100.85429999999999</v>
      </c>
      <c r="S46" s="84">
        <v>48.657609999999998</v>
      </c>
      <c r="T46" s="84">
        <v>1.85</v>
      </c>
      <c r="U46" s="84">
        <v>16531323763.042999</v>
      </c>
      <c r="V46" s="84">
        <v>2.81</v>
      </c>
      <c r="W46" s="104">
        <v>1.19</v>
      </c>
      <c r="X46" s="84">
        <v>30.12</v>
      </c>
      <c r="Y46" s="84">
        <v>29.84</v>
      </c>
      <c r="Z46" s="84">
        <v>1208.32</v>
      </c>
      <c r="AA46" s="84">
        <v>1201.02</v>
      </c>
      <c r="AB46" s="106">
        <f t="shared" si="0"/>
        <v>2.8149484521114435E-2</v>
      </c>
    </row>
    <row r="47" spans="2:28">
      <c r="B47" s="81">
        <v>3</v>
      </c>
      <c r="C47" s="81">
        <v>42699</v>
      </c>
      <c r="D47" s="103" t="s">
        <v>164</v>
      </c>
      <c r="E47" s="103" t="s">
        <v>165</v>
      </c>
      <c r="F47" s="103" t="s">
        <v>44</v>
      </c>
      <c r="G47" s="81">
        <v>3.5</v>
      </c>
      <c r="H47" s="103" t="s">
        <v>166</v>
      </c>
      <c r="I47" s="86">
        <v>19485985</v>
      </c>
      <c r="J47" s="84">
        <v>42573</v>
      </c>
      <c r="K47" s="84">
        <v>42757</v>
      </c>
      <c r="L47" s="84">
        <v>0</v>
      </c>
      <c r="M47" s="84">
        <v>0.31522</v>
      </c>
      <c r="N47" s="84">
        <v>126</v>
      </c>
      <c r="O47" s="84">
        <v>1.1983699999999999</v>
      </c>
      <c r="P47" s="84">
        <v>154.46</v>
      </c>
      <c r="Q47" s="84">
        <v>155.65836999999999</v>
      </c>
      <c r="R47" s="84">
        <v>101.19508999999999</v>
      </c>
      <c r="S47" s="84">
        <v>51.657609999999998</v>
      </c>
      <c r="T47" s="84">
        <v>1.86</v>
      </c>
      <c r="U47" s="84">
        <v>30331566544.723</v>
      </c>
      <c r="V47" s="84">
        <v>5.16</v>
      </c>
      <c r="W47" s="104">
        <v>2.1800000000000002</v>
      </c>
      <c r="X47" s="84">
        <v>29.19</v>
      </c>
      <c r="Y47" s="84">
        <v>28.92</v>
      </c>
      <c r="Z47" s="84">
        <v>1180.03</v>
      </c>
      <c r="AA47" s="84">
        <v>1172.76</v>
      </c>
      <c r="AB47" s="106">
        <f t="shared" si="0"/>
        <v>5.1648493199353211E-2</v>
      </c>
    </row>
    <row r="48" spans="2:28">
      <c r="B48" s="81">
        <v>5</v>
      </c>
      <c r="C48" s="81">
        <v>42699</v>
      </c>
      <c r="D48" s="103" t="s">
        <v>42</v>
      </c>
      <c r="E48" s="103" t="s">
        <v>43</v>
      </c>
      <c r="F48" s="103" t="s">
        <v>44</v>
      </c>
      <c r="G48" s="81">
        <v>1.75</v>
      </c>
      <c r="H48" s="103" t="s">
        <v>45</v>
      </c>
      <c r="I48" s="86">
        <v>28897156</v>
      </c>
      <c r="J48" s="84">
        <v>42573</v>
      </c>
      <c r="K48" s="84">
        <v>42757</v>
      </c>
      <c r="L48" s="84">
        <v>0</v>
      </c>
      <c r="M48" s="84">
        <v>0.31522</v>
      </c>
      <c r="N48" s="84">
        <v>126</v>
      </c>
      <c r="O48" s="84">
        <v>0.59918000000000005</v>
      </c>
      <c r="P48" s="84">
        <v>100.26</v>
      </c>
      <c r="Q48" s="84">
        <v>100.85917999999999</v>
      </c>
      <c r="R48" s="84">
        <v>100.59836</v>
      </c>
      <c r="S48" s="84">
        <v>0.15761</v>
      </c>
      <c r="T48" s="84">
        <v>0.1</v>
      </c>
      <c r="U48" s="84">
        <v>29145435966.959</v>
      </c>
      <c r="V48" s="84">
        <v>2.09</v>
      </c>
      <c r="W48" s="104">
        <v>2.09</v>
      </c>
      <c r="X48" s="84">
        <v>0.16</v>
      </c>
      <c r="Y48" s="84">
        <v>0.16</v>
      </c>
      <c r="Z48" s="84">
        <v>0.02</v>
      </c>
      <c r="AA48" s="84">
        <v>0.05</v>
      </c>
      <c r="AB48" s="106">
        <f t="shared" si="0"/>
        <v>2.0916835644458783E-2</v>
      </c>
    </row>
    <row r="49" spans="2:28">
      <c r="B49" s="81">
        <v>5</v>
      </c>
      <c r="C49" s="81">
        <v>42699</v>
      </c>
      <c r="D49" s="103">
        <v>893114</v>
      </c>
      <c r="E49" s="103" t="s">
        <v>47</v>
      </c>
      <c r="F49" s="103" t="s">
        <v>44</v>
      </c>
      <c r="G49" s="81">
        <v>8.75</v>
      </c>
      <c r="H49" s="103" t="s">
        <v>45</v>
      </c>
      <c r="I49" s="86">
        <v>11144000</v>
      </c>
      <c r="J49" s="84">
        <v>42607</v>
      </c>
      <c r="K49" s="84">
        <v>42791</v>
      </c>
      <c r="L49" s="84">
        <v>0</v>
      </c>
      <c r="M49" s="84">
        <v>0.5</v>
      </c>
      <c r="N49" s="84">
        <v>92</v>
      </c>
      <c r="O49" s="84">
        <v>2.1875</v>
      </c>
      <c r="P49" s="84">
        <v>106.59</v>
      </c>
      <c r="Q49" s="84">
        <v>108.7775</v>
      </c>
      <c r="R49" s="84">
        <v>102.16408</v>
      </c>
      <c r="S49" s="84">
        <v>0.75</v>
      </c>
      <c r="T49" s="84">
        <v>-0.03</v>
      </c>
      <c r="U49" s="84">
        <v>12122164600</v>
      </c>
      <c r="V49" s="84">
        <v>0.87</v>
      </c>
      <c r="W49" s="104">
        <v>0.87</v>
      </c>
      <c r="X49" s="84">
        <v>0.73</v>
      </c>
      <c r="Y49" s="84">
        <v>0.73</v>
      </c>
      <c r="Z49" s="84">
        <v>0.54</v>
      </c>
      <c r="AA49" s="84">
        <v>0.91</v>
      </c>
      <c r="AB49" s="106">
        <f t="shared" si="0"/>
        <v>8.6997266014728382E-3</v>
      </c>
    </row>
    <row r="50" spans="2:28">
      <c r="B50" s="81">
        <v>5</v>
      </c>
      <c r="C50" s="81">
        <v>42699</v>
      </c>
      <c r="D50" s="103" t="s">
        <v>48</v>
      </c>
      <c r="E50" s="103" t="s">
        <v>49</v>
      </c>
      <c r="F50" s="103" t="s">
        <v>44</v>
      </c>
      <c r="G50" s="81">
        <v>1</v>
      </c>
      <c r="H50" s="103" t="s">
        <v>45</v>
      </c>
      <c r="I50" s="86">
        <v>32031136</v>
      </c>
      <c r="J50" s="84">
        <v>42620</v>
      </c>
      <c r="K50" s="84">
        <v>42801</v>
      </c>
      <c r="L50" s="84">
        <v>0</v>
      </c>
      <c r="M50" s="84">
        <v>0.56354000000000004</v>
      </c>
      <c r="N50" s="84">
        <v>79</v>
      </c>
      <c r="O50" s="84">
        <v>0.21823000000000001</v>
      </c>
      <c r="P50" s="84">
        <v>100.72</v>
      </c>
      <c r="Q50" s="84">
        <v>100.93823</v>
      </c>
      <c r="R50" s="84">
        <v>100.21793</v>
      </c>
      <c r="S50" s="84">
        <v>0.78176999999999996</v>
      </c>
      <c r="T50" s="84">
        <v>0.08</v>
      </c>
      <c r="U50" s="84">
        <v>32331662382.073002</v>
      </c>
      <c r="V50" s="84">
        <v>2.3199999999999998</v>
      </c>
      <c r="W50" s="104">
        <v>2.3199999999999998</v>
      </c>
      <c r="X50" s="84">
        <v>0.78</v>
      </c>
      <c r="Y50" s="84">
        <v>0.78</v>
      </c>
      <c r="Z50" s="84">
        <v>0.61</v>
      </c>
      <c r="AA50" s="84">
        <v>1</v>
      </c>
      <c r="AB50" s="106">
        <f t="shared" si="0"/>
        <v>2.3203498102571479E-2</v>
      </c>
    </row>
    <row r="51" spans="2:28">
      <c r="B51" s="81">
        <v>5</v>
      </c>
      <c r="C51" s="81">
        <v>42699</v>
      </c>
      <c r="D51" s="103" t="s">
        <v>52</v>
      </c>
      <c r="E51" s="103" t="s">
        <v>53</v>
      </c>
      <c r="F51" s="103" t="s">
        <v>44</v>
      </c>
      <c r="G51" s="81">
        <v>5</v>
      </c>
      <c r="H51" s="103" t="s">
        <v>54</v>
      </c>
      <c r="I51" s="86">
        <v>35237108</v>
      </c>
      <c r="J51" s="84">
        <v>42620</v>
      </c>
      <c r="K51" s="84">
        <v>42801</v>
      </c>
      <c r="L51" s="84">
        <v>0</v>
      </c>
      <c r="M51" s="84">
        <v>0.56354000000000004</v>
      </c>
      <c r="N51" s="84">
        <v>79</v>
      </c>
      <c r="O51" s="84">
        <v>1.0911599999999999</v>
      </c>
      <c r="P51" s="84">
        <v>106.28</v>
      </c>
      <c r="Q51" s="84">
        <v>107.37116</v>
      </c>
      <c r="R51" s="84">
        <v>101.08356999999999</v>
      </c>
      <c r="S51" s="84">
        <v>1.2817700000000001</v>
      </c>
      <c r="T51" s="84">
        <v>0.1</v>
      </c>
      <c r="U51" s="84">
        <v>37834491687.925003</v>
      </c>
      <c r="V51" s="84">
        <v>2.72</v>
      </c>
      <c r="W51" s="104">
        <v>2.72</v>
      </c>
      <c r="X51" s="84">
        <v>1.25</v>
      </c>
      <c r="Y51" s="84">
        <v>1.25</v>
      </c>
      <c r="Z51" s="84">
        <v>1.58</v>
      </c>
      <c r="AA51" s="84">
        <v>2.2000000000000002</v>
      </c>
      <c r="AB51" s="106">
        <f t="shared" si="0"/>
        <v>2.7152719390614786E-2</v>
      </c>
    </row>
    <row r="52" spans="2:28">
      <c r="B52" s="81">
        <v>5</v>
      </c>
      <c r="C52" s="81">
        <v>42699</v>
      </c>
      <c r="D52" s="103" t="s">
        <v>55</v>
      </c>
      <c r="E52" s="103" t="s">
        <v>56</v>
      </c>
      <c r="F52" s="103" t="s">
        <v>44</v>
      </c>
      <c r="G52" s="81">
        <v>1.25</v>
      </c>
      <c r="H52" s="103" t="s">
        <v>54</v>
      </c>
      <c r="I52" s="86">
        <v>34843352</v>
      </c>
      <c r="J52" s="84">
        <v>42573</v>
      </c>
      <c r="K52" s="84">
        <v>42757</v>
      </c>
      <c r="L52" s="84">
        <v>0</v>
      </c>
      <c r="M52" s="84">
        <v>0.31522</v>
      </c>
      <c r="N52" s="84">
        <v>126</v>
      </c>
      <c r="O52" s="84">
        <v>0.42798999999999998</v>
      </c>
      <c r="P52" s="84">
        <v>101.86</v>
      </c>
      <c r="Q52" s="84">
        <v>102.28798999999999</v>
      </c>
      <c r="R52" s="84">
        <v>100.42757</v>
      </c>
      <c r="S52" s="84">
        <v>1.65761</v>
      </c>
      <c r="T52" s="84">
        <v>0.13</v>
      </c>
      <c r="U52" s="84">
        <v>35640564106.439003</v>
      </c>
      <c r="V52" s="84">
        <v>2.56</v>
      </c>
      <c r="W52" s="104">
        <v>2.56</v>
      </c>
      <c r="X52" s="84">
        <v>1.64</v>
      </c>
      <c r="Y52" s="84">
        <v>1.64</v>
      </c>
      <c r="Z52" s="84">
        <v>2.71</v>
      </c>
      <c r="AA52" s="84">
        <v>3.52</v>
      </c>
      <c r="AB52" s="106">
        <f t="shared" si="0"/>
        <v>2.557820107873188E-2</v>
      </c>
    </row>
    <row r="53" spans="2:28">
      <c r="B53" s="81">
        <v>5</v>
      </c>
      <c r="C53" s="81">
        <v>42699</v>
      </c>
      <c r="D53" s="103" t="s">
        <v>58</v>
      </c>
      <c r="E53" s="103" t="s">
        <v>59</v>
      </c>
      <c r="F53" s="103" t="s">
        <v>44</v>
      </c>
      <c r="G53" s="81">
        <v>4.5</v>
      </c>
      <c r="H53" s="103" t="s">
        <v>60</v>
      </c>
      <c r="I53" s="86">
        <v>36350428</v>
      </c>
      <c r="J53" s="84">
        <v>42620</v>
      </c>
      <c r="K53" s="84">
        <v>42801</v>
      </c>
      <c r="L53" s="84">
        <v>0</v>
      </c>
      <c r="M53" s="84">
        <v>0.56354000000000004</v>
      </c>
      <c r="N53" s="84">
        <v>79</v>
      </c>
      <c r="O53" s="84">
        <v>0.98204000000000002</v>
      </c>
      <c r="P53" s="84">
        <v>109.91</v>
      </c>
      <c r="Q53" s="84">
        <v>110.89203999999999</v>
      </c>
      <c r="R53" s="84">
        <v>100.97589000000001</v>
      </c>
      <c r="S53" s="84">
        <v>2.2817699999999999</v>
      </c>
      <c r="T53" s="84">
        <v>0.15</v>
      </c>
      <c r="U53" s="84">
        <v>40309732684.248001</v>
      </c>
      <c r="V53" s="84">
        <v>2.89</v>
      </c>
      <c r="W53" s="104">
        <v>2.89</v>
      </c>
      <c r="X53" s="84">
        <v>2.1800000000000002</v>
      </c>
      <c r="Y53" s="84">
        <v>2.1800000000000002</v>
      </c>
      <c r="Z53" s="84">
        <v>4.9000000000000004</v>
      </c>
      <c r="AA53" s="84">
        <v>5.98</v>
      </c>
      <c r="AB53" s="106">
        <f t="shared" si="0"/>
        <v>2.8929128196412333E-2</v>
      </c>
    </row>
    <row r="54" spans="2:28">
      <c r="B54" s="81">
        <v>5</v>
      </c>
      <c r="C54" s="81">
        <v>42699</v>
      </c>
      <c r="D54" s="103" t="s">
        <v>61</v>
      </c>
      <c r="E54" s="103" t="s">
        <v>62</v>
      </c>
      <c r="F54" s="103" t="s">
        <v>44</v>
      </c>
      <c r="G54" s="81">
        <v>1.75</v>
      </c>
      <c r="H54" s="103" t="s">
        <v>60</v>
      </c>
      <c r="I54" s="86">
        <v>30538427</v>
      </c>
      <c r="J54" s="84">
        <v>42573</v>
      </c>
      <c r="K54" s="84">
        <v>42757</v>
      </c>
      <c r="L54" s="84">
        <v>0</v>
      </c>
      <c r="M54" s="84">
        <v>0.31522</v>
      </c>
      <c r="N54" s="84">
        <v>126</v>
      </c>
      <c r="O54" s="84">
        <v>0.59918000000000005</v>
      </c>
      <c r="P54" s="84">
        <v>104</v>
      </c>
      <c r="Q54" s="84">
        <v>104.59918</v>
      </c>
      <c r="R54" s="84">
        <v>100.59836</v>
      </c>
      <c r="S54" s="84">
        <v>2.65761</v>
      </c>
      <c r="T54" s="84">
        <v>0.24</v>
      </c>
      <c r="U54" s="84">
        <v>31942945687.431999</v>
      </c>
      <c r="V54" s="84">
        <v>2.29</v>
      </c>
      <c r="W54" s="104">
        <v>2.29</v>
      </c>
      <c r="X54" s="84">
        <v>2.59</v>
      </c>
      <c r="Y54" s="84">
        <v>2.59</v>
      </c>
      <c r="Z54" s="84">
        <v>6.84</v>
      </c>
      <c r="AA54" s="84">
        <v>8.1199999999999992</v>
      </c>
      <c r="AB54" s="106">
        <f t="shared" si="0"/>
        <v>2.2924527384024652E-2</v>
      </c>
    </row>
    <row r="55" spans="2:28">
      <c r="B55" s="81">
        <v>5</v>
      </c>
      <c r="C55" s="81">
        <v>42699</v>
      </c>
      <c r="D55" s="103" t="s">
        <v>64</v>
      </c>
      <c r="E55" s="103" t="s">
        <v>65</v>
      </c>
      <c r="F55" s="103" t="s">
        <v>44</v>
      </c>
      <c r="G55" s="81">
        <v>3.75</v>
      </c>
      <c r="H55" s="103" t="s">
        <v>60</v>
      </c>
      <c r="I55" s="86">
        <v>28739769</v>
      </c>
      <c r="J55" s="84">
        <v>42620</v>
      </c>
      <c r="K55" s="84">
        <v>42801</v>
      </c>
      <c r="L55" s="84">
        <v>0</v>
      </c>
      <c r="M55" s="84">
        <v>0.56354000000000004</v>
      </c>
      <c r="N55" s="84">
        <v>79</v>
      </c>
      <c r="O55" s="84">
        <v>0.81837000000000004</v>
      </c>
      <c r="P55" s="84">
        <v>109.78</v>
      </c>
      <c r="Q55" s="84">
        <v>110.59837</v>
      </c>
      <c r="R55" s="84">
        <v>100.81408999999999</v>
      </c>
      <c r="S55" s="84">
        <v>2.7817699999999999</v>
      </c>
      <c r="T55" s="84">
        <v>0.22</v>
      </c>
      <c r="U55" s="84">
        <v>31785716103.400002</v>
      </c>
      <c r="V55" s="84">
        <v>2.2799999999999998</v>
      </c>
      <c r="W55" s="104">
        <v>2.2799999999999998</v>
      </c>
      <c r="X55" s="84">
        <v>2.65</v>
      </c>
      <c r="Y55" s="84">
        <v>2.65</v>
      </c>
      <c r="Z55" s="84">
        <v>7.27</v>
      </c>
      <c r="AA55" s="84">
        <v>8.57</v>
      </c>
      <c r="AB55" s="106">
        <f t="shared" si="0"/>
        <v>2.2811688263300149E-2</v>
      </c>
    </row>
    <row r="56" spans="2:28">
      <c r="B56" s="81">
        <v>5</v>
      </c>
      <c r="C56" s="81">
        <v>42699</v>
      </c>
      <c r="D56" s="103" t="s">
        <v>67</v>
      </c>
      <c r="E56" s="103" t="s">
        <v>68</v>
      </c>
      <c r="F56" s="103" t="s">
        <v>44</v>
      </c>
      <c r="G56" s="81">
        <v>4.75</v>
      </c>
      <c r="H56" s="103" t="s">
        <v>69</v>
      </c>
      <c r="I56" s="86">
        <v>33308503</v>
      </c>
      <c r="J56" s="84">
        <v>42620</v>
      </c>
      <c r="K56" s="84">
        <v>42801</v>
      </c>
      <c r="L56" s="84">
        <v>0</v>
      </c>
      <c r="M56" s="84">
        <v>0.56354000000000004</v>
      </c>
      <c r="N56" s="84">
        <v>79</v>
      </c>
      <c r="O56" s="84">
        <v>1.0366</v>
      </c>
      <c r="P56" s="84">
        <v>114.37</v>
      </c>
      <c r="Q56" s="84">
        <v>115.4066</v>
      </c>
      <c r="R56" s="84">
        <v>101.02975000000001</v>
      </c>
      <c r="S56" s="84">
        <v>3.2817699999999999</v>
      </c>
      <c r="T56" s="84">
        <v>0.34</v>
      </c>
      <c r="U56" s="84">
        <v>38440211559.297997</v>
      </c>
      <c r="V56" s="84">
        <v>2.76</v>
      </c>
      <c r="W56" s="104">
        <v>2.76</v>
      </c>
      <c r="X56" s="84">
        <v>3.07</v>
      </c>
      <c r="Y56" s="84">
        <v>3.06</v>
      </c>
      <c r="Z56" s="84">
        <v>9.82</v>
      </c>
      <c r="AA56" s="84">
        <v>11.32</v>
      </c>
      <c r="AB56" s="106">
        <f t="shared" si="0"/>
        <v>2.7587427006944654E-2</v>
      </c>
    </row>
    <row r="57" spans="2:28">
      <c r="B57" s="81">
        <v>5</v>
      </c>
      <c r="C57" s="81">
        <v>42699</v>
      </c>
      <c r="D57" s="103" t="s">
        <v>70</v>
      </c>
      <c r="E57" s="103" t="s">
        <v>71</v>
      </c>
      <c r="F57" s="103" t="s">
        <v>44</v>
      </c>
      <c r="G57" s="81">
        <v>2</v>
      </c>
      <c r="H57" s="103" t="s">
        <v>69</v>
      </c>
      <c r="I57" s="86">
        <v>32153791</v>
      </c>
      <c r="J57" s="84">
        <v>42573</v>
      </c>
      <c r="K57" s="84">
        <v>42757</v>
      </c>
      <c r="L57" s="84">
        <v>0</v>
      </c>
      <c r="M57" s="84">
        <v>0.31522</v>
      </c>
      <c r="N57" s="84">
        <v>126</v>
      </c>
      <c r="O57" s="84">
        <v>0.68478000000000006</v>
      </c>
      <c r="P57" s="84">
        <v>105.44</v>
      </c>
      <c r="Q57" s="84">
        <v>106.12478</v>
      </c>
      <c r="R57" s="84">
        <v>100.68371</v>
      </c>
      <c r="S57" s="84">
        <v>3.65761</v>
      </c>
      <c r="T57" s="84">
        <v>0.5</v>
      </c>
      <c r="U57" s="84">
        <v>34123140799.203999</v>
      </c>
      <c r="V57" s="84">
        <v>2.4500000000000002</v>
      </c>
      <c r="W57" s="104">
        <v>2.4500000000000002</v>
      </c>
      <c r="X57" s="84">
        <v>3.53</v>
      </c>
      <c r="Y57" s="84">
        <v>3.52</v>
      </c>
      <c r="Z57" s="84">
        <v>12.75</v>
      </c>
      <c r="AA57" s="84">
        <v>14.44</v>
      </c>
      <c r="AB57" s="106">
        <f t="shared" si="0"/>
        <v>2.448919029994347E-2</v>
      </c>
    </row>
    <row r="58" spans="2:28">
      <c r="B58" s="81">
        <v>5</v>
      </c>
      <c r="C58" s="81">
        <v>42699</v>
      </c>
      <c r="D58" s="103" t="s">
        <v>73</v>
      </c>
      <c r="E58" s="103" t="s">
        <v>74</v>
      </c>
      <c r="F58" s="103" t="s">
        <v>44</v>
      </c>
      <c r="G58" s="81">
        <v>3.75</v>
      </c>
      <c r="H58" s="103" t="s">
        <v>69</v>
      </c>
      <c r="I58" s="86">
        <v>24582138</v>
      </c>
      <c r="J58" s="84">
        <v>42620</v>
      </c>
      <c r="K58" s="84">
        <v>42801</v>
      </c>
      <c r="L58" s="84">
        <v>0</v>
      </c>
      <c r="M58" s="84">
        <v>0.56354000000000004</v>
      </c>
      <c r="N58" s="84">
        <v>79</v>
      </c>
      <c r="O58" s="84">
        <v>0.81837000000000004</v>
      </c>
      <c r="P58" s="84">
        <v>112.35</v>
      </c>
      <c r="Q58" s="84">
        <v>113.16837</v>
      </c>
      <c r="R58" s="84">
        <v>100.81408999999999</v>
      </c>
      <c r="S58" s="84">
        <v>3.7817699999999999</v>
      </c>
      <c r="T58" s="84">
        <v>0.45</v>
      </c>
      <c r="U58" s="84">
        <v>27819204926.493999</v>
      </c>
      <c r="V58" s="84">
        <v>2</v>
      </c>
      <c r="W58" s="104">
        <v>2</v>
      </c>
      <c r="X58" s="84">
        <v>3.55</v>
      </c>
      <c r="Y58" s="84">
        <v>3.54</v>
      </c>
      <c r="Z58" s="84">
        <v>13.13</v>
      </c>
      <c r="AA58" s="84">
        <v>14.84</v>
      </c>
      <c r="AB58" s="106">
        <f t="shared" si="0"/>
        <v>1.9965038020589496E-2</v>
      </c>
    </row>
    <row r="59" spans="2:28">
      <c r="B59" s="81">
        <v>5</v>
      </c>
      <c r="C59" s="81">
        <v>42699</v>
      </c>
      <c r="D59" s="103" t="s">
        <v>75</v>
      </c>
      <c r="E59" s="103" t="s">
        <v>76</v>
      </c>
      <c r="F59" s="103" t="s">
        <v>44</v>
      </c>
      <c r="G59" s="81">
        <v>1.5</v>
      </c>
      <c r="H59" s="103" t="s">
        <v>77</v>
      </c>
      <c r="I59" s="86">
        <v>32456055</v>
      </c>
      <c r="J59" s="84">
        <v>42573</v>
      </c>
      <c r="K59" s="84">
        <v>42757</v>
      </c>
      <c r="L59" s="84">
        <v>0</v>
      </c>
      <c r="M59" s="84">
        <v>0.31522</v>
      </c>
      <c r="N59" s="84">
        <v>126</v>
      </c>
      <c r="O59" s="84">
        <v>0.51358999999999999</v>
      </c>
      <c r="P59" s="84">
        <v>103.62</v>
      </c>
      <c r="Q59" s="84">
        <v>104.13359</v>
      </c>
      <c r="R59" s="84">
        <v>100.51298</v>
      </c>
      <c r="S59" s="84">
        <v>4.15761</v>
      </c>
      <c r="T59" s="84">
        <v>0.62</v>
      </c>
      <c r="U59" s="84">
        <v>33797654256.082001</v>
      </c>
      <c r="V59" s="84">
        <v>2.4300000000000002</v>
      </c>
      <c r="W59" s="104">
        <v>2.4300000000000002</v>
      </c>
      <c r="X59" s="84">
        <v>4.03</v>
      </c>
      <c r="Y59" s="84">
        <v>4.0199999999999996</v>
      </c>
      <c r="Z59" s="84">
        <v>16.579999999999998</v>
      </c>
      <c r="AA59" s="84">
        <v>18.48</v>
      </c>
      <c r="AB59" s="106">
        <f t="shared" si="0"/>
        <v>2.4255598030653556E-2</v>
      </c>
    </row>
    <row r="60" spans="2:28">
      <c r="B60" s="81">
        <v>5</v>
      </c>
      <c r="C60" s="81">
        <v>42699</v>
      </c>
      <c r="D60" s="103">
        <v>999799</v>
      </c>
      <c r="E60" s="103" t="s">
        <v>79</v>
      </c>
      <c r="F60" s="103" t="s">
        <v>44</v>
      </c>
      <c r="G60" s="81">
        <v>8</v>
      </c>
      <c r="H60" s="103" t="s">
        <v>77</v>
      </c>
      <c r="I60" s="86">
        <v>24072000</v>
      </c>
      <c r="J60" s="84">
        <v>42528</v>
      </c>
      <c r="K60" s="84">
        <v>42711</v>
      </c>
      <c r="L60" s="84">
        <v>0</v>
      </c>
      <c r="M60" s="84">
        <v>6.5570000000000003E-2</v>
      </c>
      <c r="N60" s="84">
        <v>171</v>
      </c>
      <c r="O60" s="84">
        <v>3.7376999999999998</v>
      </c>
      <c r="P60" s="84">
        <v>133.21</v>
      </c>
      <c r="Q60" s="84">
        <v>136.9477</v>
      </c>
      <c r="R60" s="84">
        <v>103.73287000000001</v>
      </c>
      <c r="S60" s="84">
        <v>4.5327900000000003</v>
      </c>
      <c r="T60" s="84">
        <v>0.56999999999999995</v>
      </c>
      <c r="U60" s="84">
        <v>32966051527.868999</v>
      </c>
      <c r="V60" s="84">
        <v>2.37</v>
      </c>
      <c r="W60" s="104">
        <v>2.37</v>
      </c>
      <c r="X60" s="84">
        <v>3.88</v>
      </c>
      <c r="Y60" s="84">
        <v>3.87</v>
      </c>
      <c r="Z60" s="84">
        <v>16.7</v>
      </c>
      <c r="AA60" s="84">
        <v>18.54</v>
      </c>
      <c r="AB60" s="106">
        <f t="shared" si="0"/>
        <v>2.3658780827190404E-2</v>
      </c>
    </row>
    <row r="61" spans="2:28">
      <c r="B61" s="81">
        <v>5</v>
      </c>
      <c r="C61" s="81">
        <v>42699</v>
      </c>
      <c r="D61" s="103" t="s">
        <v>80</v>
      </c>
      <c r="E61" s="103" t="s">
        <v>81</v>
      </c>
      <c r="F61" s="103" t="s">
        <v>44</v>
      </c>
      <c r="G61" s="81">
        <v>3.75</v>
      </c>
      <c r="H61" s="103" t="s">
        <v>77</v>
      </c>
      <c r="I61" s="86">
        <v>28384784</v>
      </c>
      <c r="J61" s="84">
        <v>42620</v>
      </c>
      <c r="K61" s="84">
        <v>42801</v>
      </c>
      <c r="L61" s="84">
        <v>0</v>
      </c>
      <c r="M61" s="84">
        <v>0.56354000000000004</v>
      </c>
      <c r="N61" s="84">
        <v>79</v>
      </c>
      <c r="O61" s="84">
        <v>0.81837000000000004</v>
      </c>
      <c r="P61" s="84">
        <v>114.59</v>
      </c>
      <c r="Q61" s="84">
        <v>115.40837000000001</v>
      </c>
      <c r="R61" s="84">
        <v>100.81408999999999</v>
      </c>
      <c r="S61" s="84">
        <v>4.7817699999999999</v>
      </c>
      <c r="T61" s="84">
        <v>0.65</v>
      </c>
      <c r="U61" s="84">
        <v>32758416589.466999</v>
      </c>
      <c r="V61" s="84">
        <v>2.35</v>
      </c>
      <c r="W61" s="104">
        <v>2.35</v>
      </c>
      <c r="X61" s="84">
        <v>4.42</v>
      </c>
      <c r="Y61" s="84">
        <v>4.41</v>
      </c>
      <c r="Z61" s="84">
        <v>20.55</v>
      </c>
      <c r="AA61" s="84">
        <v>22.62</v>
      </c>
      <c r="AB61" s="106">
        <f t="shared" si="0"/>
        <v>2.3509767242849942E-2</v>
      </c>
    </row>
    <row r="62" spans="2:28">
      <c r="B62" s="81">
        <v>5</v>
      </c>
      <c r="C62" s="81">
        <v>42699</v>
      </c>
      <c r="D62" s="103" t="s">
        <v>83</v>
      </c>
      <c r="E62" s="103" t="s">
        <v>84</v>
      </c>
      <c r="F62" s="103" t="s">
        <v>44</v>
      </c>
      <c r="G62" s="81">
        <v>4</v>
      </c>
      <c r="H62" s="103" t="s">
        <v>85</v>
      </c>
      <c r="I62" s="86">
        <v>37947588</v>
      </c>
      <c r="J62" s="84">
        <v>42620</v>
      </c>
      <c r="K62" s="84">
        <v>42801</v>
      </c>
      <c r="L62" s="84">
        <v>0</v>
      </c>
      <c r="M62" s="84">
        <v>0.56354000000000004</v>
      </c>
      <c r="N62" s="84">
        <v>79</v>
      </c>
      <c r="O62" s="84">
        <v>0.87292999999999998</v>
      </c>
      <c r="P62" s="84">
        <v>117.13</v>
      </c>
      <c r="Q62" s="84">
        <v>118.00293000000001</v>
      </c>
      <c r="R62" s="84">
        <v>100.86806</v>
      </c>
      <c r="S62" s="84">
        <v>5.2817699999999999</v>
      </c>
      <c r="T62" s="84">
        <v>0.69</v>
      </c>
      <c r="U62" s="84">
        <v>44779265012.466003</v>
      </c>
      <c r="V62" s="84">
        <v>3.21</v>
      </c>
      <c r="W62" s="104">
        <v>3.21</v>
      </c>
      <c r="X62" s="84">
        <v>4.82</v>
      </c>
      <c r="Y62" s="84">
        <v>4.8</v>
      </c>
      <c r="Z62" s="84">
        <v>24.65</v>
      </c>
      <c r="AA62" s="84">
        <v>26.87</v>
      </c>
      <c r="AB62" s="106">
        <f t="shared" si="0"/>
        <v>3.2136782157153057E-2</v>
      </c>
    </row>
    <row r="63" spans="2:28">
      <c r="B63" s="81">
        <v>5</v>
      </c>
      <c r="C63" s="81">
        <v>42699</v>
      </c>
      <c r="D63" s="103" t="s">
        <v>87</v>
      </c>
      <c r="E63" s="103" t="s">
        <v>88</v>
      </c>
      <c r="F63" s="103" t="s">
        <v>44</v>
      </c>
      <c r="G63" s="81">
        <v>0.5</v>
      </c>
      <c r="H63" s="103" t="s">
        <v>85</v>
      </c>
      <c r="I63" s="86">
        <v>11220561</v>
      </c>
      <c r="J63" s="84">
        <v>42585</v>
      </c>
      <c r="K63" s="84">
        <v>42757</v>
      </c>
      <c r="L63" s="84">
        <v>0</v>
      </c>
      <c r="M63" s="84">
        <v>0.31522</v>
      </c>
      <c r="N63" s="84">
        <v>114</v>
      </c>
      <c r="O63" s="84">
        <v>0.15489</v>
      </c>
      <c r="P63" s="84">
        <v>98</v>
      </c>
      <c r="Q63" s="84">
        <v>98.154889999999995</v>
      </c>
      <c r="R63" s="84">
        <v>100.15483999999999</v>
      </c>
      <c r="S63" s="84">
        <v>5.65761</v>
      </c>
      <c r="T63" s="84">
        <v>0.86</v>
      </c>
      <c r="U63" s="84">
        <v>11013529453.288</v>
      </c>
      <c r="V63" s="84">
        <v>0.79</v>
      </c>
      <c r="W63" s="104">
        <v>0.79</v>
      </c>
      <c r="X63" s="84">
        <v>5.58</v>
      </c>
      <c r="Y63" s="84">
        <v>5.55</v>
      </c>
      <c r="Z63" s="84">
        <v>31.4</v>
      </c>
      <c r="AA63" s="84">
        <v>33.89</v>
      </c>
      <c r="AB63" s="106">
        <f t="shared" si="0"/>
        <v>7.904091251233647E-3</v>
      </c>
    </row>
    <row r="64" spans="2:28">
      <c r="B64" s="81">
        <v>5</v>
      </c>
      <c r="C64" s="81">
        <v>42699</v>
      </c>
      <c r="D64" s="103" t="s">
        <v>89</v>
      </c>
      <c r="E64" s="103" t="s">
        <v>90</v>
      </c>
      <c r="F64" s="103" t="s">
        <v>44</v>
      </c>
      <c r="G64" s="81">
        <v>1.75</v>
      </c>
      <c r="H64" s="103" t="s">
        <v>85</v>
      </c>
      <c r="I64" s="86">
        <v>29050714</v>
      </c>
      <c r="J64" s="84">
        <v>42620</v>
      </c>
      <c r="K64" s="84">
        <v>42801</v>
      </c>
      <c r="L64" s="84">
        <v>0</v>
      </c>
      <c r="M64" s="84">
        <v>0.56354000000000004</v>
      </c>
      <c r="N64" s="84">
        <v>79</v>
      </c>
      <c r="O64" s="84">
        <v>0.38191000000000003</v>
      </c>
      <c r="P64" s="84">
        <v>105.19</v>
      </c>
      <c r="Q64" s="84">
        <v>105.57191</v>
      </c>
      <c r="R64" s="84">
        <v>100.38097</v>
      </c>
      <c r="S64" s="84">
        <v>5.7817699999999999</v>
      </c>
      <c r="T64" s="84">
        <v>0.83</v>
      </c>
      <c r="U64" s="84">
        <v>30669392498.879002</v>
      </c>
      <c r="V64" s="84">
        <v>2.2000000000000002</v>
      </c>
      <c r="W64" s="104">
        <v>2.2000000000000002</v>
      </c>
      <c r="X64" s="84">
        <v>5.51</v>
      </c>
      <c r="Y64" s="84">
        <v>5.49</v>
      </c>
      <c r="Z64" s="84">
        <v>31.35</v>
      </c>
      <c r="AA64" s="84">
        <v>33.83</v>
      </c>
      <c r="AB64" s="106">
        <f t="shared" si="0"/>
        <v>2.2010535129469301E-2</v>
      </c>
    </row>
    <row r="65" spans="2:28">
      <c r="B65" s="81">
        <v>5</v>
      </c>
      <c r="C65" s="81">
        <v>42699</v>
      </c>
      <c r="D65" s="103" t="s">
        <v>92</v>
      </c>
      <c r="E65" s="103" t="s">
        <v>93</v>
      </c>
      <c r="F65" s="103" t="s">
        <v>44</v>
      </c>
      <c r="G65" s="81">
        <v>2.25</v>
      </c>
      <c r="H65" s="103" t="s">
        <v>94</v>
      </c>
      <c r="I65" s="86">
        <v>27477141</v>
      </c>
      <c r="J65" s="84">
        <v>42620</v>
      </c>
      <c r="K65" s="84">
        <v>42801</v>
      </c>
      <c r="L65" s="84">
        <v>0</v>
      </c>
      <c r="M65" s="84">
        <v>0.56354000000000004</v>
      </c>
      <c r="N65" s="84">
        <v>79</v>
      </c>
      <c r="O65" s="84">
        <v>0.49102000000000001</v>
      </c>
      <c r="P65" s="84">
        <v>108.29</v>
      </c>
      <c r="Q65" s="84">
        <v>108.78102</v>
      </c>
      <c r="R65" s="84">
        <v>100.48947</v>
      </c>
      <c r="S65" s="84">
        <v>6.7817699999999999</v>
      </c>
      <c r="T65" s="84">
        <v>0.98</v>
      </c>
      <c r="U65" s="84">
        <v>29889914823.506001</v>
      </c>
      <c r="V65" s="84">
        <v>2.15</v>
      </c>
      <c r="W65" s="104">
        <v>2.15</v>
      </c>
      <c r="X65" s="84">
        <v>6.32</v>
      </c>
      <c r="Y65" s="84">
        <v>6.29</v>
      </c>
      <c r="Z65" s="84">
        <v>41.83</v>
      </c>
      <c r="AA65" s="84">
        <v>44.55</v>
      </c>
      <c r="AB65" s="106">
        <f t="shared" si="0"/>
        <v>2.1451126567429424E-2</v>
      </c>
    </row>
    <row r="66" spans="2:28">
      <c r="B66" s="81">
        <v>5</v>
      </c>
      <c r="C66" s="81">
        <v>42699</v>
      </c>
      <c r="D66" s="103" t="s">
        <v>95</v>
      </c>
      <c r="E66" s="103" t="s">
        <v>96</v>
      </c>
      <c r="F66" s="103" t="s">
        <v>44</v>
      </c>
      <c r="G66" s="81">
        <v>2.75</v>
      </c>
      <c r="H66" s="103" t="s">
        <v>97</v>
      </c>
      <c r="I66" s="86">
        <v>26915016</v>
      </c>
      <c r="J66" s="84">
        <v>42620</v>
      </c>
      <c r="K66" s="84">
        <v>42801</v>
      </c>
      <c r="L66" s="84">
        <v>0</v>
      </c>
      <c r="M66" s="84">
        <v>0.56354000000000004</v>
      </c>
      <c r="N66" s="84">
        <v>79</v>
      </c>
      <c r="O66" s="84">
        <v>0.60014000000000001</v>
      </c>
      <c r="P66" s="84">
        <v>111.85</v>
      </c>
      <c r="Q66" s="84">
        <v>112.45014</v>
      </c>
      <c r="R66" s="84">
        <v>100.59783</v>
      </c>
      <c r="S66" s="84">
        <v>7.7817699999999999</v>
      </c>
      <c r="T66" s="84">
        <v>1.1499999999999999</v>
      </c>
      <c r="U66" s="84">
        <v>30265972667.436001</v>
      </c>
      <c r="V66" s="84">
        <v>2.17</v>
      </c>
      <c r="W66" s="104">
        <v>2.17</v>
      </c>
      <c r="X66" s="84">
        <v>7.07</v>
      </c>
      <c r="Y66" s="84">
        <v>7.03</v>
      </c>
      <c r="Z66" s="84">
        <v>53.18</v>
      </c>
      <c r="AA66" s="84">
        <v>56.07</v>
      </c>
      <c r="AB66" s="106">
        <f t="shared" si="0"/>
        <v>2.1721012395289764E-2</v>
      </c>
    </row>
    <row r="67" spans="2:28">
      <c r="B67" s="81">
        <v>5</v>
      </c>
      <c r="C67" s="81">
        <v>42699</v>
      </c>
      <c r="D67" s="103">
        <v>3088069</v>
      </c>
      <c r="E67" s="103" t="s">
        <v>99</v>
      </c>
      <c r="F67" s="103" t="s">
        <v>44</v>
      </c>
      <c r="G67" s="81">
        <v>5</v>
      </c>
      <c r="H67" s="103" t="s">
        <v>100</v>
      </c>
      <c r="I67" s="86">
        <v>35076458</v>
      </c>
      <c r="J67" s="84">
        <v>42620</v>
      </c>
      <c r="K67" s="84">
        <v>42801</v>
      </c>
      <c r="L67" s="84">
        <v>0</v>
      </c>
      <c r="M67" s="84">
        <v>0.56354000000000004</v>
      </c>
      <c r="N67" s="84">
        <v>79</v>
      </c>
      <c r="O67" s="84">
        <v>1.0911599999999999</v>
      </c>
      <c r="P67" s="84">
        <v>129.59</v>
      </c>
      <c r="Q67" s="84">
        <v>130.68116000000001</v>
      </c>
      <c r="R67" s="84">
        <v>101.08356999999999</v>
      </c>
      <c r="S67" s="84">
        <v>8.2817699999999999</v>
      </c>
      <c r="T67" s="84">
        <v>1.23</v>
      </c>
      <c r="U67" s="84">
        <v>45838322278.830002</v>
      </c>
      <c r="V67" s="84">
        <v>3.29</v>
      </c>
      <c r="W67" s="104">
        <v>3.29</v>
      </c>
      <c r="X67" s="84">
        <v>7.02</v>
      </c>
      <c r="Y67" s="84">
        <v>6.98</v>
      </c>
      <c r="Z67" s="84">
        <v>54.73</v>
      </c>
      <c r="AA67" s="84">
        <v>57.53</v>
      </c>
      <c r="AB67" s="106">
        <f t="shared" si="0"/>
        <v>3.2896836897926829E-2</v>
      </c>
    </row>
    <row r="68" spans="2:28">
      <c r="B68" s="81">
        <v>5</v>
      </c>
      <c r="C68" s="81">
        <v>42699</v>
      </c>
      <c r="D68" s="103" t="s">
        <v>102</v>
      </c>
      <c r="E68" s="103" t="s">
        <v>103</v>
      </c>
      <c r="F68" s="103" t="s">
        <v>44</v>
      </c>
      <c r="G68" s="81">
        <v>2</v>
      </c>
      <c r="H68" s="103" t="s">
        <v>100</v>
      </c>
      <c r="I68" s="86">
        <v>25443304</v>
      </c>
      <c r="J68" s="84">
        <v>42620</v>
      </c>
      <c r="K68" s="84">
        <v>42801</v>
      </c>
      <c r="L68" s="84">
        <v>0</v>
      </c>
      <c r="M68" s="84">
        <v>0.56354000000000004</v>
      </c>
      <c r="N68" s="84">
        <v>79</v>
      </c>
      <c r="O68" s="84">
        <v>0.43646000000000001</v>
      </c>
      <c r="P68" s="84">
        <v>105.81</v>
      </c>
      <c r="Q68" s="84">
        <v>106.24646</v>
      </c>
      <c r="R68" s="84">
        <v>100.43523999999999</v>
      </c>
      <c r="S68" s="84">
        <v>8.7817699999999999</v>
      </c>
      <c r="T68" s="84">
        <v>1.3</v>
      </c>
      <c r="U68" s="84">
        <v>27032610847.262001</v>
      </c>
      <c r="V68" s="84">
        <v>1.94</v>
      </c>
      <c r="W68" s="104">
        <v>1.94</v>
      </c>
      <c r="X68" s="84">
        <v>8.09</v>
      </c>
      <c r="Y68" s="84">
        <v>8.0399999999999991</v>
      </c>
      <c r="Z68" s="84">
        <v>69.02</v>
      </c>
      <c r="AA68" s="84">
        <v>72.13</v>
      </c>
      <c r="AB68" s="106">
        <f t="shared" si="0"/>
        <v>1.9400522221517138E-2</v>
      </c>
    </row>
    <row r="69" spans="2:28">
      <c r="B69" s="81">
        <v>5</v>
      </c>
      <c r="C69" s="81">
        <v>42699</v>
      </c>
      <c r="D69" s="103" t="s">
        <v>104</v>
      </c>
      <c r="E69" s="103" t="s">
        <v>105</v>
      </c>
      <c r="F69" s="103" t="s">
        <v>44</v>
      </c>
      <c r="G69" s="81">
        <v>1.5</v>
      </c>
      <c r="H69" s="103" t="s">
        <v>106</v>
      </c>
      <c r="I69" s="86">
        <v>19453285</v>
      </c>
      <c r="J69" s="84">
        <v>42573</v>
      </c>
      <c r="K69" s="84">
        <v>42757</v>
      </c>
      <c r="L69" s="84">
        <v>0</v>
      </c>
      <c r="M69" s="84">
        <v>0.31522</v>
      </c>
      <c r="N69" s="84">
        <v>126</v>
      </c>
      <c r="O69" s="84">
        <v>0.51358999999999999</v>
      </c>
      <c r="P69" s="84">
        <v>100.6</v>
      </c>
      <c r="Q69" s="84">
        <v>101.11359</v>
      </c>
      <c r="R69" s="84">
        <v>100.51298</v>
      </c>
      <c r="S69" s="84">
        <v>9.65761</v>
      </c>
      <c r="T69" s="84">
        <v>1.43</v>
      </c>
      <c r="U69" s="84">
        <v>19669914244.375</v>
      </c>
      <c r="V69" s="84">
        <v>1.41</v>
      </c>
      <c r="W69" s="104">
        <v>1.41</v>
      </c>
      <c r="X69" s="84">
        <v>8.98</v>
      </c>
      <c r="Y69" s="84">
        <v>8.92</v>
      </c>
      <c r="Z69" s="84">
        <v>84.68</v>
      </c>
      <c r="AA69" s="84">
        <v>87.91</v>
      </c>
      <c r="AB69" s="106">
        <f t="shared" si="0"/>
        <v>1.4116528016826193E-2</v>
      </c>
    </row>
    <row r="70" spans="2:28">
      <c r="B70" s="81">
        <v>5</v>
      </c>
      <c r="C70" s="81">
        <v>42699</v>
      </c>
      <c r="D70" s="103" t="s">
        <v>108</v>
      </c>
      <c r="E70" s="103" t="s">
        <v>109</v>
      </c>
      <c r="F70" s="103" t="s">
        <v>44</v>
      </c>
      <c r="G70" s="81">
        <v>4.25</v>
      </c>
      <c r="H70" s="103" t="s">
        <v>110</v>
      </c>
      <c r="I70" s="86">
        <v>31004407</v>
      </c>
      <c r="J70" s="84">
        <v>42528</v>
      </c>
      <c r="K70" s="84">
        <v>42711</v>
      </c>
      <c r="L70" s="84">
        <v>0</v>
      </c>
      <c r="M70" s="84">
        <v>6.5570000000000003E-2</v>
      </c>
      <c r="N70" s="84">
        <v>171</v>
      </c>
      <c r="O70" s="84">
        <v>1.98566</v>
      </c>
      <c r="P70" s="84">
        <v>127.3</v>
      </c>
      <c r="Q70" s="84">
        <v>129.28566000000001</v>
      </c>
      <c r="R70" s="84">
        <v>101.98428</v>
      </c>
      <c r="S70" s="84">
        <v>11.03279</v>
      </c>
      <c r="T70" s="84">
        <v>1.55</v>
      </c>
      <c r="U70" s="84">
        <v>40084250897.537003</v>
      </c>
      <c r="V70" s="84">
        <v>2.88</v>
      </c>
      <c r="W70" s="104">
        <v>2.88</v>
      </c>
      <c r="X70" s="84">
        <v>9.06</v>
      </c>
      <c r="Y70" s="84">
        <v>8.99</v>
      </c>
      <c r="Z70" s="84">
        <v>93.23</v>
      </c>
      <c r="AA70" s="84">
        <v>96.26</v>
      </c>
      <c r="AB70" s="106">
        <f t="shared" ref="AB70:AB133" si="1">U70/SUMIF($B$5:$B$216,B70,$U$5:$U$216)</f>
        <v>2.8767306445699817E-2</v>
      </c>
    </row>
    <row r="71" spans="2:28">
      <c r="B71" s="81">
        <v>5</v>
      </c>
      <c r="C71" s="81">
        <v>42699</v>
      </c>
      <c r="D71" s="103">
        <v>240419</v>
      </c>
      <c r="E71" s="103" t="s">
        <v>111</v>
      </c>
      <c r="F71" s="103" t="s">
        <v>44</v>
      </c>
      <c r="G71" s="81">
        <v>6</v>
      </c>
      <c r="H71" s="103">
        <v>2028</v>
      </c>
      <c r="I71" s="86">
        <v>19027662</v>
      </c>
      <c r="J71" s="84">
        <v>42528</v>
      </c>
      <c r="K71" s="84">
        <v>42711</v>
      </c>
      <c r="L71" s="84">
        <v>0</v>
      </c>
      <c r="M71" s="84">
        <v>6.5570000000000003E-2</v>
      </c>
      <c r="N71" s="84">
        <v>171</v>
      </c>
      <c r="O71" s="84">
        <v>2.80328</v>
      </c>
      <c r="P71" s="84">
        <v>148.44999999999999</v>
      </c>
      <c r="Q71" s="84">
        <v>151.25327999999999</v>
      </c>
      <c r="R71" s="84">
        <v>102.80055</v>
      </c>
      <c r="S71" s="84">
        <v>12.03279</v>
      </c>
      <c r="T71" s="84">
        <v>1.57</v>
      </c>
      <c r="U71" s="84">
        <v>28779962632.77</v>
      </c>
      <c r="V71" s="84">
        <v>2.0699999999999998</v>
      </c>
      <c r="W71" s="104">
        <v>2.0699999999999998</v>
      </c>
      <c r="X71" s="84">
        <v>9.23</v>
      </c>
      <c r="Y71" s="84">
        <v>9.16</v>
      </c>
      <c r="Z71" s="84">
        <v>100.57</v>
      </c>
      <c r="AA71" s="84">
        <v>103.56</v>
      </c>
      <c r="AB71" s="106">
        <f t="shared" si="1"/>
        <v>2.0654546012822118E-2</v>
      </c>
    </row>
    <row r="72" spans="2:28">
      <c r="B72" s="81">
        <v>5</v>
      </c>
      <c r="C72" s="81">
        <v>42699</v>
      </c>
      <c r="D72" s="103" t="s">
        <v>112</v>
      </c>
      <c r="E72" s="103" t="s">
        <v>113</v>
      </c>
      <c r="F72" s="103" t="s">
        <v>44</v>
      </c>
      <c r="G72" s="81">
        <v>4.75</v>
      </c>
      <c r="H72" s="103" t="s">
        <v>114</v>
      </c>
      <c r="I72" s="86">
        <v>33640504</v>
      </c>
      <c r="J72" s="84">
        <v>42528</v>
      </c>
      <c r="K72" s="84">
        <v>42711</v>
      </c>
      <c r="L72" s="84">
        <v>0</v>
      </c>
      <c r="M72" s="84">
        <v>6.5570000000000003E-2</v>
      </c>
      <c r="N72" s="84">
        <v>171</v>
      </c>
      <c r="O72" s="84">
        <v>2.2192599999999998</v>
      </c>
      <c r="P72" s="84">
        <v>137.75</v>
      </c>
      <c r="Q72" s="84">
        <v>139.96925999999999</v>
      </c>
      <c r="R72" s="84">
        <v>102.21755</v>
      </c>
      <c r="S72" s="84">
        <v>14.03279</v>
      </c>
      <c r="T72" s="84">
        <v>1.71</v>
      </c>
      <c r="U72" s="84">
        <v>47086365281.148003</v>
      </c>
      <c r="V72" s="84">
        <v>3.38</v>
      </c>
      <c r="W72" s="104">
        <v>3.38</v>
      </c>
      <c r="X72" s="84">
        <v>10.84</v>
      </c>
      <c r="Y72" s="84">
        <v>10.75</v>
      </c>
      <c r="Z72" s="84">
        <v>138.22999999999999</v>
      </c>
      <c r="AA72" s="84">
        <v>141.22</v>
      </c>
      <c r="AB72" s="106">
        <f t="shared" si="1"/>
        <v>3.3792521230331281E-2</v>
      </c>
    </row>
    <row r="73" spans="2:28">
      <c r="B73" s="81">
        <v>5</v>
      </c>
      <c r="C73" s="81">
        <v>42699</v>
      </c>
      <c r="D73" s="103">
        <v>489308</v>
      </c>
      <c r="E73" s="103" t="s">
        <v>115</v>
      </c>
      <c r="F73" s="103" t="s">
        <v>44</v>
      </c>
      <c r="G73" s="81">
        <v>4.25</v>
      </c>
      <c r="H73" s="103" t="s">
        <v>116</v>
      </c>
      <c r="I73" s="86">
        <v>35440462</v>
      </c>
      <c r="J73" s="84">
        <v>42528</v>
      </c>
      <c r="K73" s="84">
        <v>42711</v>
      </c>
      <c r="L73" s="84">
        <v>0</v>
      </c>
      <c r="M73" s="84">
        <v>6.5570000000000003E-2</v>
      </c>
      <c r="N73" s="84">
        <v>171</v>
      </c>
      <c r="O73" s="84">
        <v>1.98566</v>
      </c>
      <c r="P73" s="84">
        <v>132.9</v>
      </c>
      <c r="Q73" s="84">
        <v>134.88566</v>
      </c>
      <c r="R73" s="84">
        <v>101.98428</v>
      </c>
      <c r="S73" s="84">
        <v>15.53279</v>
      </c>
      <c r="T73" s="84">
        <v>1.81</v>
      </c>
      <c r="U73" s="84">
        <v>47804099565.171997</v>
      </c>
      <c r="V73" s="84">
        <v>3.43</v>
      </c>
      <c r="W73" s="104">
        <v>3.43</v>
      </c>
      <c r="X73" s="84">
        <v>11.96</v>
      </c>
      <c r="Y73" s="84">
        <v>11.85</v>
      </c>
      <c r="Z73" s="84">
        <v>168.59</v>
      </c>
      <c r="AA73" s="84">
        <v>171.45</v>
      </c>
      <c r="AB73" s="106">
        <f t="shared" si="1"/>
        <v>3.4307618347847131E-2</v>
      </c>
    </row>
    <row r="74" spans="2:28">
      <c r="B74" s="81">
        <v>5</v>
      </c>
      <c r="C74" s="81">
        <v>42699</v>
      </c>
      <c r="D74" s="103" t="s">
        <v>117</v>
      </c>
      <c r="E74" s="103" t="s">
        <v>118</v>
      </c>
      <c r="F74" s="103" t="s">
        <v>44</v>
      </c>
      <c r="G74" s="81">
        <v>4.5</v>
      </c>
      <c r="H74" s="103" t="s">
        <v>119</v>
      </c>
      <c r="I74" s="86">
        <v>31783830</v>
      </c>
      <c r="J74" s="84">
        <v>42620</v>
      </c>
      <c r="K74" s="84">
        <v>42801</v>
      </c>
      <c r="L74" s="84">
        <v>0</v>
      </c>
      <c r="M74" s="84">
        <v>0.56354000000000004</v>
      </c>
      <c r="N74" s="84">
        <v>79</v>
      </c>
      <c r="O74" s="84">
        <v>0.98204000000000002</v>
      </c>
      <c r="P74" s="84">
        <v>139.01</v>
      </c>
      <c r="Q74" s="84">
        <v>139.99204</v>
      </c>
      <c r="R74" s="84">
        <v>100.97589000000001</v>
      </c>
      <c r="S74" s="84">
        <v>17.781770000000002</v>
      </c>
      <c r="T74" s="84">
        <v>1.9</v>
      </c>
      <c r="U74" s="84">
        <v>44494833341.702003</v>
      </c>
      <c r="V74" s="84">
        <v>3.19</v>
      </c>
      <c r="W74" s="104">
        <v>3.19</v>
      </c>
      <c r="X74" s="84">
        <v>13.24</v>
      </c>
      <c r="Y74" s="84">
        <v>13.12</v>
      </c>
      <c r="Z74" s="84">
        <v>209.99</v>
      </c>
      <c r="AA74" s="84">
        <v>212.55</v>
      </c>
      <c r="AB74" s="106">
        <f t="shared" si="1"/>
        <v>3.1932653781231897E-2</v>
      </c>
    </row>
    <row r="75" spans="2:28">
      <c r="B75" s="81">
        <v>5</v>
      </c>
      <c r="C75" s="81">
        <v>42699</v>
      </c>
      <c r="D75" s="103">
        <v>3245239</v>
      </c>
      <c r="E75" s="103" t="s">
        <v>120</v>
      </c>
      <c r="F75" s="103" t="s">
        <v>44</v>
      </c>
      <c r="G75" s="81">
        <v>4.25</v>
      </c>
      <c r="H75" s="103" t="s">
        <v>121</v>
      </c>
      <c r="I75" s="86">
        <v>29761912</v>
      </c>
      <c r="J75" s="84">
        <v>42620</v>
      </c>
      <c r="K75" s="84">
        <v>42801</v>
      </c>
      <c r="L75" s="84">
        <v>0</v>
      </c>
      <c r="M75" s="84">
        <v>0.56354000000000004</v>
      </c>
      <c r="N75" s="84">
        <v>79</v>
      </c>
      <c r="O75" s="84">
        <v>0.92749000000000004</v>
      </c>
      <c r="P75" s="84">
        <v>136.65</v>
      </c>
      <c r="Q75" s="84">
        <v>137.57749000000001</v>
      </c>
      <c r="R75" s="84">
        <v>100.92198999999999</v>
      </c>
      <c r="S75" s="84">
        <v>19.281770000000002</v>
      </c>
      <c r="T75" s="84">
        <v>1.96</v>
      </c>
      <c r="U75" s="84">
        <v>40945690371.039001</v>
      </c>
      <c r="V75" s="84">
        <v>2.94</v>
      </c>
      <c r="W75" s="104">
        <v>2.94</v>
      </c>
      <c r="X75" s="84">
        <v>14.22</v>
      </c>
      <c r="Y75" s="84">
        <v>14.08</v>
      </c>
      <c r="Z75" s="84">
        <v>243.41</v>
      </c>
      <c r="AA75" s="84">
        <v>245.68</v>
      </c>
      <c r="AB75" s="106">
        <f t="shared" si="1"/>
        <v>2.9385536617494719E-2</v>
      </c>
    </row>
    <row r="76" spans="2:28">
      <c r="B76" s="81">
        <v>5</v>
      </c>
      <c r="C76" s="81">
        <v>42699</v>
      </c>
      <c r="D76" s="103" t="s">
        <v>122</v>
      </c>
      <c r="E76" s="103" t="s">
        <v>123</v>
      </c>
      <c r="F76" s="103" t="s">
        <v>44</v>
      </c>
      <c r="G76" s="81">
        <v>1.75</v>
      </c>
      <c r="H76" s="103" t="s">
        <v>124</v>
      </c>
      <c r="I76" s="86">
        <v>2711090</v>
      </c>
      <c r="J76" s="84">
        <v>42683</v>
      </c>
      <c r="K76" s="84">
        <v>42801</v>
      </c>
      <c r="L76" s="84">
        <v>0</v>
      </c>
      <c r="M76" s="84">
        <v>0.56354000000000004</v>
      </c>
      <c r="N76" s="84">
        <v>16</v>
      </c>
      <c r="O76" s="84">
        <v>7.7350000000000002E-2</v>
      </c>
      <c r="P76" s="84">
        <v>95.2</v>
      </c>
      <c r="Q76" s="84">
        <v>95.277349999999998</v>
      </c>
      <c r="R76" s="84">
        <v>100.0779</v>
      </c>
      <c r="S76" s="84">
        <v>20.781770000000002</v>
      </c>
      <c r="T76" s="84">
        <v>2.0299999999999998</v>
      </c>
      <c r="U76" s="84">
        <v>2583054655.691</v>
      </c>
      <c r="V76" s="84">
        <v>0.19</v>
      </c>
      <c r="W76" s="104">
        <v>0.19</v>
      </c>
      <c r="X76" s="84">
        <v>17.399999999999999</v>
      </c>
      <c r="Y76" s="84">
        <v>17.22</v>
      </c>
      <c r="Z76" s="84">
        <v>339.17</v>
      </c>
      <c r="AA76" s="84">
        <v>340.89</v>
      </c>
      <c r="AB76" s="106">
        <f t="shared" si="1"/>
        <v>1.8537835479624865E-3</v>
      </c>
    </row>
    <row r="77" spans="2:28">
      <c r="B77" s="81">
        <v>5</v>
      </c>
      <c r="C77" s="81">
        <v>42699</v>
      </c>
      <c r="D77" s="103" t="s">
        <v>125</v>
      </c>
      <c r="E77" s="103" t="s">
        <v>126</v>
      </c>
      <c r="F77" s="103" t="s">
        <v>44</v>
      </c>
      <c r="G77" s="81">
        <v>4.75</v>
      </c>
      <c r="H77" s="103" t="s">
        <v>127</v>
      </c>
      <c r="I77" s="86">
        <v>25201400</v>
      </c>
      <c r="J77" s="84">
        <v>42528</v>
      </c>
      <c r="K77" s="84">
        <v>42711</v>
      </c>
      <c r="L77" s="84">
        <v>0</v>
      </c>
      <c r="M77" s="84">
        <v>6.5570000000000003E-2</v>
      </c>
      <c r="N77" s="84">
        <v>171</v>
      </c>
      <c r="O77" s="84">
        <v>2.2192599999999998</v>
      </c>
      <c r="P77" s="84">
        <v>148.78</v>
      </c>
      <c r="Q77" s="84">
        <v>150.99925999999999</v>
      </c>
      <c r="R77" s="84">
        <v>102.21755</v>
      </c>
      <c r="S77" s="84">
        <v>22.032789999999999</v>
      </c>
      <c r="T77" s="84">
        <v>2</v>
      </c>
      <c r="U77" s="84">
        <v>38053928088.032997</v>
      </c>
      <c r="V77" s="84">
        <v>2.73</v>
      </c>
      <c r="W77" s="104">
        <v>2.73</v>
      </c>
      <c r="X77" s="84">
        <v>15.25</v>
      </c>
      <c r="Y77" s="84">
        <v>15.1</v>
      </c>
      <c r="Z77" s="84">
        <v>290.79000000000002</v>
      </c>
      <c r="AA77" s="84">
        <v>292.52999999999997</v>
      </c>
      <c r="AB77" s="106">
        <f t="shared" si="1"/>
        <v>2.7310202542373915E-2</v>
      </c>
    </row>
    <row r="78" spans="2:28">
      <c r="B78" s="81">
        <v>5</v>
      </c>
      <c r="C78" s="81">
        <v>42699</v>
      </c>
      <c r="D78" s="103" t="s">
        <v>128</v>
      </c>
      <c r="E78" s="103" t="s">
        <v>129</v>
      </c>
      <c r="F78" s="103" t="s">
        <v>44</v>
      </c>
      <c r="G78" s="81">
        <v>4.25</v>
      </c>
      <c r="H78" s="103" t="s">
        <v>130</v>
      </c>
      <c r="I78" s="86">
        <v>22765628</v>
      </c>
      <c r="J78" s="84">
        <v>42620</v>
      </c>
      <c r="K78" s="84">
        <v>42801</v>
      </c>
      <c r="L78" s="84">
        <v>0</v>
      </c>
      <c r="M78" s="84">
        <v>0.56354000000000004</v>
      </c>
      <c r="N78" s="84">
        <v>79</v>
      </c>
      <c r="O78" s="84">
        <v>0.92749000000000004</v>
      </c>
      <c r="P78" s="84">
        <v>140.35</v>
      </c>
      <c r="Q78" s="84">
        <v>141.27749</v>
      </c>
      <c r="R78" s="84">
        <v>100.92198999999999</v>
      </c>
      <c r="S78" s="84">
        <v>22.781770000000002</v>
      </c>
      <c r="T78" s="84">
        <v>2.0299999999999998</v>
      </c>
      <c r="U78" s="84">
        <v>32162706953.276001</v>
      </c>
      <c r="V78" s="84">
        <v>2.31</v>
      </c>
      <c r="W78" s="104">
        <v>2.31</v>
      </c>
      <c r="X78" s="84">
        <v>16.07</v>
      </c>
      <c r="Y78" s="84">
        <v>15.91</v>
      </c>
      <c r="Z78" s="84">
        <v>318.72000000000003</v>
      </c>
      <c r="AA78" s="84">
        <v>320.23</v>
      </c>
      <c r="AB78" s="106">
        <f t="shared" si="1"/>
        <v>2.3082243682517777E-2</v>
      </c>
    </row>
    <row r="79" spans="2:28">
      <c r="B79" s="81">
        <v>5</v>
      </c>
      <c r="C79" s="81">
        <v>42699</v>
      </c>
      <c r="D79" s="103" t="s">
        <v>131</v>
      </c>
      <c r="E79" s="103" t="s">
        <v>132</v>
      </c>
      <c r="F79" s="103" t="s">
        <v>44</v>
      </c>
      <c r="G79" s="81">
        <v>4.25</v>
      </c>
      <c r="H79" s="103" t="s">
        <v>133</v>
      </c>
      <c r="I79" s="86">
        <v>24846140</v>
      </c>
      <c r="J79" s="84">
        <v>42528</v>
      </c>
      <c r="K79" s="84">
        <v>42711</v>
      </c>
      <c r="L79" s="84">
        <v>0</v>
      </c>
      <c r="M79" s="84">
        <v>6.5570000000000003E-2</v>
      </c>
      <c r="N79" s="84">
        <v>171</v>
      </c>
      <c r="O79" s="84">
        <v>1.98566</v>
      </c>
      <c r="P79" s="84">
        <v>141.94999999999999</v>
      </c>
      <c r="Q79" s="84">
        <v>143.93566000000001</v>
      </c>
      <c r="R79" s="84">
        <v>101.98428</v>
      </c>
      <c r="S79" s="84">
        <v>24.032789999999999</v>
      </c>
      <c r="T79" s="84">
        <v>2.0299999999999998</v>
      </c>
      <c r="U79" s="84">
        <v>35762454534.508003</v>
      </c>
      <c r="V79" s="84">
        <v>2.57</v>
      </c>
      <c r="W79" s="104">
        <v>2.57</v>
      </c>
      <c r="X79" s="84">
        <v>16.579999999999998</v>
      </c>
      <c r="Y79" s="84">
        <v>16.41</v>
      </c>
      <c r="Z79" s="84">
        <v>344.63</v>
      </c>
      <c r="AA79" s="84">
        <v>345.85</v>
      </c>
      <c r="AB79" s="106">
        <f t="shared" si="1"/>
        <v>2.5665678310276548E-2</v>
      </c>
    </row>
    <row r="80" spans="2:28">
      <c r="B80" s="81">
        <v>5</v>
      </c>
      <c r="C80" s="81">
        <v>42699</v>
      </c>
      <c r="D80" s="103" t="s">
        <v>134</v>
      </c>
      <c r="E80" s="103" t="s">
        <v>135</v>
      </c>
      <c r="F80" s="103" t="s">
        <v>44</v>
      </c>
      <c r="G80" s="81">
        <v>4.5</v>
      </c>
      <c r="H80" s="103" t="s">
        <v>136</v>
      </c>
      <c r="I80" s="86">
        <v>26635466</v>
      </c>
      <c r="J80" s="84">
        <v>42528</v>
      </c>
      <c r="K80" s="84">
        <v>42711</v>
      </c>
      <c r="L80" s="84">
        <v>0</v>
      </c>
      <c r="M80" s="84">
        <v>6.5570000000000003E-2</v>
      </c>
      <c r="N80" s="84">
        <v>171</v>
      </c>
      <c r="O80" s="84">
        <v>2.1024600000000002</v>
      </c>
      <c r="P80" s="84">
        <v>149.72</v>
      </c>
      <c r="Q80" s="84">
        <v>151.82246000000001</v>
      </c>
      <c r="R80" s="84">
        <v>102.10092</v>
      </c>
      <c r="S80" s="84">
        <v>26.032789999999999</v>
      </c>
      <c r="T80" s="84">
        <v>2.0299999999999998</v>
      </c>
      <c r="U80" s="84">
        <v>40438619451.675003</v>
      </c>
      <c r="V80" s="84">
        <v>2.9</v>
      </c>
      <c r="W80" s="104">
        <v>2.9</v>
      </c>
      <c r="X80" s="84">
        <v>17.37</v>
      </c>
      <c r="Y80" s="84">
        <v>17.2</v>
      </c>
      <c r="Z80" s="84">
        <v>384.84</v>
      </c>
      <c r="AA80" s="84">
        <v>385.66</v>
      </c>
      <c r="AB80" s="106">
        <f t="shared" si="1"/>
        <v>2.9021626498172939E-2</v>
      </c>
    </row>
    <row r="81" spans="2:28">
      <c r="B81" s="81">
        <v>5</v>
      </c>
      <c r="C81" s="81">
        <v>42699</v>
      </c>
      <c r="D81" s="103" t="s">
        <v>137</v>
      </c>
      <c r="E81" s="103" t="s">
        <v>138</v>
      </c>
      <c r="F81" s="103" t="s">
        <v>44</v>
      </c>
      <c r="G81" s="81">
        <v>3.25</v>
      </c>
      <c r="H81" s="103" t="s">
        <v>139</v>
      </c>
      <c r="I81" s="86">
        <v>27343680</v>
      </c>
      <c r="J81" s="84">
        <v>42573</v>
      </c>
      <c r="K81" s="84">
        <v>42757</v>
      </c>
      <c r="L81" s="84">
        <v>0</v>
      </c>
      <c r="M81" s="84">
        <v>0.31522</v>
      </c>
      <c r="N81" s="84">
        <v>126</v>
      </c>
      <c r="O81" s="84">
        <v>1.11277</v>
      </c>
      <c r="P81" s="84">
        <v>124.63</v>
      </c>
      <c r="Q81" s="84">
        <v>125.74276999999999</v>
      </c>
      <c r="R81" s="84">
        <v>101.10993999999999</v>
      </c>
      <c r="S81" s="84">
        <v>27.157609999999998</v>
      </c>
      <c r="T81" s="84">
        <v>2.06</v>
      </c>
      <c r="U81" s="84">
        <v>34382701127.477997</v>
      </c>
      <c r="V81" s="84">
        <v>2.4700000000000002</v>
      </c>
      <c r="W81" s="104">
        <v>2.4700000000000002</v>
      </c>
      <c r="X81" s="84">
        <v>19.11</v>
      </c>
      <c r="Y81" s="84">
        <v>18.920000000000002</v>
      </c>
      <c r="Z81" s="84">
        <v>453.16</v>
      </c>
      <c r="AA81" s="84">
        <v>453.33</v>
      </c>
      <c r="AB81" s="106">
        <f t="shared" si="1"/>
        <v>2.4675469233375238E-2</v>
      </c>
    </row>
    <row r="82" spans="2:28">
      <c r="B82" s="81">
        <v>5</v>
      </c>
      <c r="C82" s="81">
        <v>42699</v>
      </c>
      <c r="D82" s="103" t="s">
        <v>140</v>
      </c>
      <c r="E82" s="103" t="s">
        <v>141</v>
      </c>
      <c r="F82" s="103" t="s">
        <v>44</v>
      </c>
      <c r="G82" s="81">
        <v>3.5</v>
      </c>
      <c r="H82" s="103" t="s">
        <v>142</v>
      </c>
      <c r="I82" s="86">
        <v>27622736</v>
      </c>
      <c r="J82" s="84">
        <v>42573</v>
      </c>
      <c r="K82" s="84">
        <v>42757</v>
      </c>
      <c r="L82" s="84">
        <v>0</v>
      </c>
      <c r="M82" s="84">
        <v>0.31522</v>
      </c>
      <c r="N82" s="84">
        <v>126</v>
      </c>
      <c r="O82" s="84">
        <v>1.1983699999999999</v>
      </c>
      <c r="P82" s="84">
        <v>130.6</v>
      </c>
      <c r="Q82" s="84">
        <v>131.79837000000001</v>
      </c>
      <c r="R82" s="84">
        <v>101.19508999999999</v>
      </c>
      <c r="S82" s="84">
        <v>28.157609999999998</v>
      </c>
      <c r="T82" s="84">
        <v>2.06</v>
      </c>
      <c r="U82" s="84">
        <v>36406315677.304001</v>
      </c>
      <c r="V82" s="84">
        <v>2.61</v>
      </c>
      <c r="W82" s="104">
        <v>2.61</v>
      </c>
      <c r="X82" s="84">
        <v>19.329999999999998</v>
      </c>
      <c r="Y82" s="84">
        <v>19.13</v>
      </c>
      <c r="Z82" s="84">
        <v>469.56</v>
      </c>
      <c r="AA82" s="84">
        <v>469.49</v>
      </c>
      <c r="AB82" s="106">
        <f t="shared" si="1"/>
        <v>2.6127758812931747E-2</v>
      </c>
    </row>
    <row r="83" spans="2:28">
      <c r="B83" s="81">
        <v>5</v>
      </c>
      <c r="C83" s="81">
        <v>42699</v>
      </c>
      <c r="D83" s="103" t="s">
        <v>143</v>
      </c>
      <c r="E83" s="103" t="s">
        <v>144</v>
      </c>
      <c r="F83" s="103" t="s">
        <v>44</v>
      </c>
      <c r="G83" s="81">
        <v>4.25</v>
      </c>
      <c r="H83" s="103" t="s">
        <v>145</v>
      </c>
      <c r="I83" s="86">
        <v>23107694</v>
      </c>
      <c r="J83" s="84">
        <v>42528</v>
      </c>
      <c r="K83" s="84">
        <v>42711</v>
      </c>
      <c r="L83" s="84">
        <v>0</v>
      </c>
      <c r="M83" s="84">
        <v>6.5570000000000003E-2</v>
      </c>
      <c r="N83" s="84">
        <v>171</v>
      </c>
      <c r="O83" s="84">
        <v>1.98566</v>
      </c>
      <c r="P83" s="84">
        <v>149.72</v>
      </c>
      <c r="Q83" s="84">
        <v>151.70565999999999</v>
      </c>
      <c r="R83" s="84">
        <v>101.98428</v>
      </c>
      <c r="S83" s="84">
        <v>30.032789999999999</v>
      </c>
      <c r="T83" s="84">
        <v>2.0299999999999998</v>
      </c>
      <c r="U83" s="84">
        <v>35055678708.561996</v>
      </c>
      <c r="V83" s="84">
        <v>2.52</v>
      </c>
      <c r="W83" s="104">
        <v>2.52</v>
      </c>
      <c r="X83" s="84">
        <v>19.43</v>
      </c>
      <c r="Y83" s="84">
        <v>19.23</v>
      </c>
      <c r="Z83" s="84">
        <v>489.19</v>
      </c>
      <c r="AA83" s="84">
        <v>488.92</v>
      </c>
      <c r="AB83" s="106">
        <f t="shared" si="1"/>
        <v>2.515844576088018E-2</v>
      </c>
    </row>
    <row r="84" spans="2:28">
      <c r="B84" s="81">
        <v>5</v>
      </c>
      <c r="C84" s="81">
        <v>42699</v>
      </c>
      <c r="D84" s="103" t="s">
        <v>146</v>
      </c>
      <c r="E84" s="103" t="s">
        <v>147</v>
      </c>
      <c r="F84" s="103" t="s">
        <v>44</v>
      </c>
      <c r="G84" s="81">
        <v>1.5</v>
      </c>
      <c r="H84" s="103" t="s">
        <v>148</v>
      </c>
      <c r="I84" s="86">
        <v>4874999</v>
      </c>
      <c r="J84" s="84">
        <v>42634</v>
      </c>
      <c r="K84" s="84">
        <v>42757</v>
      </c>
      <c r="L84" s="84">
        <v>0</v>
      </c>
      <c r="M84" s="84">
        <v>0.31522</v>
      </c>
      <c r="N84" s="84">
        <v>65</v>
      </c>
      <c r="O84" s="84">
        <v>0.26495000000000002</v>
      </c>
      <c r="P84" s="84">
        <v>88.79</v>
      </c>
      <c r="Q84" s="84">
        <v>89.054950000000005</v>
      </c>
      <c r="R84" s="84">
        <v>100.26493000000001</v>
      </c>
      <c r="S84" s="84">
        <v>30.657609999999998</v>
      </c>
      <c r="T84" s="84">
        <v>1.99</v>
      </c>
      <c r="U84" s="84">
        <v>4341427709.9940004</v>
      </c>
      <c r="V84" s="84">
        <v>0.31</v>
      </c>
      <c r="W84" s="104">
        <v>0.31</v>
      </c>
      <c r="X84" s="84">
        <v>24.17</v>
      </c>
      <c r="Y84" s="84">
        <v>23.93</v>
      </c>
      <c r="Z84" s="84">
        <v>680.6</v>
      </c>
      <c r="AA84" s="84">
        <v>679.1</v>
      </c>
      <c r="AB84" s="106">
        <f t="shared" si="1"/>
        <v>3.1157169848201956E-3</v>
      </c>
    </row>
    <row r="85" spans="2:28">
      <c r="B85" s="81">
        <v>5</v>
      </c>
      <c r="C85" s="81">
        <v>42699</v>
      </c>
      <c r="D85" s="103" t="s">
        <v>149</v>
      </c>
      <c r="E85" s="103" t="s">
        <v>150</v>
      </c>
      <c r="F85" s="103" t="s">
        <v>44</v>
      </c>
      <c r="G85" s="81">
        <v>4.25</v>
      </c>
      <c r="H85" s="103" t="s">
        <v>151</v>
      </c>
      <c r="I85" s="86">
        <v>19772077</v>
      </c>
      <c r="J85" s="84">
        <v>42528</v>
      </c>
      <c r="K85" s="84">
        <v>42711</v>
      </c>
      <c r="L85" s="84">
        <v>0</v>
      </c>
      <c r="M85" s="84">
        <v>6.5570000000000003E-2</v>
      </c>
      <c r="N85" s="84">
        <v>171</v>
      </c>
      <c r="O85" s="84">
        <v>1.98566</v>
      </c>
      <c r="P85" s="84">
        <v>155.29</v>
      </c>
      <c r="Q85" s="84">
        <v>157.27565999999999</v>
      </c>
      <c r="R85" s="84">
        <v>101.98428</v>
      </c>
      <c r="S85" s="84">
        <v>33.032789999999999</v>
      </c>
      <c r="T85" s="84">
        <v>1.97</v>
      </c>
      <c r="U85" s="84">
        <v>31096663754.714001</v>
      </c>
      <c r="V85" s="84">
        <v>2.23</v>
      </c>
      <c r="W85" s="104">
        <v>2.23</v>
      </c>
      <c r="X85" s="84">
        <v>20.82</v>
      </c>
      <c r="Y85" s="84">
        <v>20.62</v>
      </c>
      <c r="Z85" s="84">
        <v>568.97</v>
      </c>
      <c r="AA85" s="84">
        <v>568.16</v>
      </c>
      <c r="AB85" s="106">
        <f t="shared" si="1"/>
        <v>2.2317175340445517E-2</v>
      </c>
    </row>
    <row r="86" spans="2:28">
      <c r="B86" s="81">
        <v>5</v>
      </c>
      <c r="C86" s="81">
        <v>42699</v>
      </c>
      <c r="D86" s="103" t="s">
        <v>152</v>
      </c>
      <c r="E86" s="103" t="s">
        <v>153</v>
      </c>
      <c r="F86" s="103" t="s">
        <v>44</v>
      </c>
      <c r="G86" s="81">
        <v>3.75</v>
      </c>
      <c r="H86" s="103" t="s">
        <v>154</v>
      </c>
      <c r="I86" s="86">
        <v>23591655</v>
      </c>
      <c r="J86" s="84">
        <v>42573</v>
      </c>
      <c r="K86" s="84">
        <v>42757</v>
      </c>
      <c r="L86" s="84">
        <v>0</v>
      </c>
      <c r="M86" s="84">
        <v>0.31522</v>
      </c>
      <c r="N86" s="84">
        <v>126</v>
      </c>
      <c r="O86" s="84">
        <v>1.2839700000000001</v>
      </c>
      <c r="P86" s="84">
        <v>146.82</v>
      </c>
      <c r="Q86" s="84">
        <v>148.10397</v>
      </c>
      <c r="R86" s="84">
        <v>101.28019999999999</v>
      </c>
      <c r="S86" s="84">
        <v>35.657609999999998</v>
      </c>
      <c r="T86" s="84">
        <v>1.93</v>
      </c>
      <c r="U86" s="84">
        <v>34940177028.268997</v>
      </c>
      <c r="V86" s="84">
        <v>2.5099999999999998</v>
      </c>
      <c r="W86" s="104">
        <v>2.5099999999999998</v>
      </c>
      <c r="X86" s="84">
        <v>22.6</v>
      </c>
      <c r="Y86" s="84">
        <v>22.38</v>
      </c>
      <c r="Z86" s="84">
        <v>668.31</v>
      </c>
      <c r="AA86" s="84">
        <v>666.7</v>
      </c>
      <c r="AB86" s="106">
        <f t="shared" si="1"/>
        <v>2.5075553548662585E-2</v>
      </c>
    </row>
    <row r="87" spans="2:28">
      <c r="B87" s="81">
        <v>5</v>
      </c>
      <c r="C87" s="81">
        <v>42699</v>
      </c>
      <c r="D87" s="103" t="s">
        <v>155</v>
      </c>
      <c r="E87" s="103" t="s">
        <v>156</v>
      </c>
      <c r="F87" s="103" t="s">
        <v>44</v>
      </c>
      <c r="G87" s="81">
        <v>4.25</v>
      </c>
      <c r="H87" s="103" t="s">
        <v>157</v>
      </c>
      <c r="I87" s="86">
        <v>25994750</v>
      </c>
      <c r="J87" s="84">
        <v>42528</v>
      </c>
      <c r="K87" s="84">
        <v>42711</v>
      </c>
      <c r="L87" s="84">
        <v>0</v>
      </c>
      <c r="M87" s="84">
        <v>6.5570000000000003E-2</v>
      </c>
      <c r="N87" s="84">
        <v>171</v>
      </c>
      <c r="O87" s="84">
        <v>1.98566</v>
      </c>
      <c r="P87" s="84">
        <v>165.64</v>
      </c>
      <c r="Q87" s="84">
        <v>167.62566000000001</v>
      </c>
      <c r="R87" s="84">
        <v>101.98428</v>
      </c>
      <c r="S87" s="84">
        <v>39.032789999999999</v>
      </c>
      <c r="T87" s="84">
        <v>1.87</v>
      </c>
      <c r="U87" s="84">
        <v>43573870144.876999</v>
      </c>
      <c r="V87" s="84">
        <v>3.13</v>
      </c>
      <c r="W87" s="104">
        <v>3.13</v>
      </c>
      <c r="X87" s="84">
        <v>23.44</v>
      </c>
      <c r="Y87" s="84">
        <v>23.23</v>
      </c>
      <c r="Z87" s="84">
        <v>738.14</v>
      </c>
      <c r="AA87" s="84">
        <v>736.02</v>
      </c>
      <c r="AB87" s="106">
        <f t="shared" si="1"/>
        <v>3.1271705156396698E-2</v>
      </c>
    </row>
    <row r="88" spans="2:28">
      <c r="B88" s="81">
        <v>5</v>
      </c>
      <c r="C88" s="81">
        <v>42699</v>
      </c>
      <c r="D88" s="103" t="s">
        <v>158</v>
      </c>
      <c r="E88" s="103" t="s">
        <v>159</v>
      </c>
      <c r="F88" s="103" t="s">
        <v>44</v>
      </c>
      <c r="G88" s="81">
        <v>4</v>
      </c>
      <c r="H88" s="103" t="s">
        <v>160</v>
      </c>
      <c r="I88" s="86">
        <v>23208794</v>
      </c>
      <c r="J88" s="84">
        <v>42573</v>
      </c>
      <c r="K88" s="84">
        <v>42757</v>
      </c>
      <c r="L88" s="84">
        <v>0</v>
      </c>
      <c r="M88" s="84">
        <v>0.31522</v>
      </c>
      <c r="N88" s="84">
        <v>126</v>
      </c>
      <c r="O88" s="84">
        <v>1.36957</v>
      </c>
      <c r="P88" s="84">
        <v>163.93</v>
      </c>
      <c r="Q88" s="84">
        <v>165.29956999999999</v>
      </c>
      <c r="R88" s="84">
        <v>101.36529</v>
      </c>
      <c r="S88" s="84">
        <v>43.157609999999998</v>
      </c>
      <c r="T88" s="84">
        <v>1.84</v>
      </c>
      <c r="U88" s="84">
        <v>38364035574.199997</v>
      </c>
      <c r="V88" s="84">
        <v>2.75</v>
      </c>
      <c r="W88" s="104">
        <v>2.75</v>
      </c>
      <c r="X88" s="84">
        <v>25.46</v>
      </c>
      <c r="Y88" s="84">
        <v>25.23</v>
      </c>
      <c r="Z88" s="84">
        <v>877.44</v>
      </c>
      <c r="AA88" s="84">
        <v>873.97</v>
      </c>
      <c r="AB88" s="106">
        <f t="shared" si="1"/>
        <v>2.7532757707704941E-2</v>
      </c>
    </row>
    <row r="89" spans="2:28">
      <c r="B89" s="81">
        <v>5</v>
      </c>
      <c r="C89" s="81">
        <v>42699</v>
      </c>
      <c r="D89" s="103" t="s">
        <v>161</v>
      </c>
      <c r="E89" s="103" t="s">
        <v>162</v>
      </c>
      <c r="F89" s="103" t="s">
        <v>44</v>
      </c>
      <c r="G89" s="81">
        <v>2.5</v>
      </c>
      <c r="H89" s="103" t="s">
        <v>163</v>
      </c>
      <c r="I89" s="86">
        <v>13602000</v>
      </c>
      <c r="J89" s="84">
        <v>42573</v>
      </c>
      <c r="K89" s="84">
        <v>42757</v>
      </c>
      <c r="L89" s="84">
        <v>0</v>
      </c>
      <c r="M89" s="84">
        <v>0.31522</v>
      </c>
      <c r="N89" s="84">
        <v>126</v>
      </c>
      <c r="O89" s="84">
        <v>0.85597999999999996</v>
      </c>
      <c r="P89" s="84">
        <v>120.68</v>
      </c>
      <c r="Q89" s="84">
        <v>121.53598</v>
      </c>
      <c r="R89" s="84">
        <v>100.85429999999999</v>
      </c>
      <c r="S89" s="84">
        <v>48.657609999999998</v>
      </c>
      <c r="T89" s="84">
        <v>1.85</v>
      </c>
      <c r="U89" s="84">
        <v>16531323763.042999</v>
      </c>
      <c r="V89" s="84">
        <v>1.19</v>
      </c>
      <c r="W89" s="104">
        <v>1.19</v>
      </c>
      <c r="X89" s="84">
        <v>30.12</v>
      </c>
      <c r="Y89" s="84">
        <v>29.84</v>
      </c>
      <c r="Z89" s="84">
        <v>1208.32</v>
      </c>
      <c r="AA89" s="84">
        <v>1201.02</v>
      </c>
      <c r="AB89" s="106">
        <f t="shared" si="1"/>
        <v>1.1864052489347096E-2</v>
      </c>
    </row>
    <row r="90" spans="2:28">
      <c r="B90" s="81">
        <v>5</v>
      </c>
      <c r="C90" s="81">
        <v>42699</v>
      </c>
      <c r="D90" s="103" t="s">
        <v>164</v>
      </c>
      <c r="E90" s="103" t="s">
        <v>165</v>
      </c>
      <c r="F90" s="103" t="s">
        <v>44</v>
      </c>
      <c r="G90" s="81">
        <v>3.5</v>
      </c>
      <c r="H90" s="103" t="s">
        <v>166</v>
      </c>
      <c r="I90" s="86">
        <v>19485985</v>
      </c>
      <c r="J90" s="84">
        <v>42573</v>
      </c>
      <c r="K90" s="84">
        <v>42757</v>
      </c>
      <c r="L90" s="84">
        <v>0</v>
      </c>
      <c r="M90" s="84">
        <v>0.31522</v>
      </c>
      <c r="N90" s="84">
        <v>126</v>
      </c>
      <c r="O90" s="84">
        <v>1.1983699999999999</v>
      </c>
      <c r="P90" s="84">
        <v>154.46</v>
      </c>
      <c r="Q90" s="84">
        <v>155.65836999999999</v>
      </c>
      <c r="R90" s="84">
        <v>101.19508999999999</v>
      </c>
      <c r="S90" s="84">
        <v>51.657609999999998</v>
      </c>
      <c r="T90" s="84">
        <v>1.86</v>
      </c>
      <c r="U90" s="84">
        <v>30331566544.723</v>
      </c>
      <c r="V90" s="84">
        <v>2.1800000000000002</v>
      </c>
      <c r="W90" s="104">
        <v>2.1800000000000002</v>
      </c>
      <c r="X90" s="84">
        <v>29.19</v>
      </c>
      <c r="Y90" s="84">
        <v>28.92</v>
      </c>
      <c r="Z90" s="84">
        <v>1180.03</v>
      </c>
      <c r="AA90" s="84">
        <v>1172.76</v>
      </c>
      <c r="AB90" s="106">
        <f t="shared" si="1"/>
        <v>2.1768087222101426E-2</v>
      </c>
    </row>
    <row r="91" spans="2:28">
      <c r="B91" s="81">
        <v>6</v>
      </c>
      <c r="C91" s="81">
        <v>42699</v>
      </c>
      <c r="D91" s="103" t="s">
        <v>83</v>
      </c>
      <c r="E91" s="103" t="s">
        <v>84</v>
      </c>
      <c r="F91" s="103" t="s">
        <v>44</v>
      </c>
      <c r="G91" s="81">
        <v>4</v>
      </c>
      <c r="H91" s="103" t="s">
        <v>85</v>
      </c>
      <c r="I91" s="86">
        <v>37947588</v>
      </c>
      <c r="J91" s="84">
        <v>42620</v>
      </c>
      <c r="K91" s="84">
        <v>42801</v>
      </c>
      <c r="L91" s="84">
        <v>0</v>
      </c>
      <c r="M91" s="84">
        <v>0.56354000000000004</v>
      </c>
      <c r="N91" s="84">
        <v>79</v>
      </c>
      <c r="O91" s="84">
        <v>0.87292999999999998</v>
      </c>
      <c r="P91" s="84">
        <v>117.13</v>
      </c>
      <c r="Q91" s="84">
        <v>118.00293000000001</v>
      </c>
      <c r="R91" s="84">
        <v>100.86806</v>
      </c>
      <c r="S91" s="84">
        <v>5.2817699999999999</v>
      </c>
      <c r="T91" s="84">
        <v>0.69</v>
      </c>
      <c r="U91" s="84">
        <v>44779265012.466003</v>
      </c>
      <c r="V91" s="84">
        <v>18.72</v>
      </c>
      <c r="W91" s="104">
        <v>3.21</v>
      </c>
      <c r="X91" s="84">
        <v>4.82</v>
      </c>
      <c r="Y91" s="84">
        <v>4.8</v>
      </c>
      <c r="Z91" s="84">
        <v>24.65</v>
      </c>
      <c r="AA91" s="84">
        <v>26.87</v>
      </c>
      <c r="AB91" s="106">
        <f t="shared" si="1"/>
        <v>0.18723643956313399</v>
      </c>
    </row>
    <row r="92" spans="2:28">
      <c r="B92" s="81">
        <v>6</v>
      </c>
      <c r="C92" s="81">
        <v>42699</v>
      </c>
      <c r="D92" s="103" t="s">
        <v>87</v>
      </c>
      <c r="E92" s="103" t="s">
        <v>88</v>
      </c>
      <c r="F92" s="103" t="s">
        <v>44</v>
      </c>
      <c r="G92" s="81">
        <v>0.5</v>
      </c>
      <c r="H92" s="103" t="s">
        <v>85</v>
      </c>
      <c r="I92" s="86">
        <v>11220561</v>
      </c>
      <c r="J92" s="84">
        <v>42585</v>
      </c>
      <c r="K92" s="84">
        <v>42757</v>
      </c>
      <c r="L92" s="84">
        <v>0</v>
      </c>
      <c r="M92" s="84">
        <v>0.31522</v>
      </c>
      <c r="N92" s="84">
        <v>114</v>
      </c>
      <c r="O92" s="84">
        <v>0.15489</v>
      </c>
      <c r="P92" s="84">
        <v>98</v>
      </c>
      <c r="Q92" s="84">
        <v>98.154889999999995</v>
      </c>
      <c r="R92" s="84">
        <v>100.15483999999999</v>
      </c>
      <c r="S92" s="84">
        <v>5.65761</v>
      </c>
      <c r="T92" s="84">
        <v>0.86</v>
      </c>
      <c r="U92" s="84">
        <v>11013529453.288</v>
      </c>
      <c r="V92" s="84">
        <v>4.6100000000000003</v>
      </c>
      <c r="W92" s="104">
        <v>0.79</v>
      </c>
      <c r="X92" s="84">
        <v>5.58</v>
      </c>
      <c r="Y92" s="84">
        <v>5.55</v>
      </c>
      <c r="Z92" s="84">
        <v>31.4</v>
      </c>
      <c r="AA92" s="84">
        <v>33.89</v>
      </c>
      <c r="AB92" s="106">
        <f t="shared" si="1"/>
        <v>4.605109175604561E-2</v>
      </c>
    </row>
    <row r="93" spans="2:28">
      <c r="B93" s="81">
        <v>6</v>
      </c>
      <c r="C93" s="81">
        <v>42699</v>
      </c>
      <c r="D93" s="103" t="s">
        <v>89</v>
      </c>
      <c r="E93" s="103" t="s">
        <v>90</v>
      </c>
      <c r="F93" s="103" t="s">
        <v>44</v>
      </c>
      <c r="G93" s="81">
        <v>1.75</v>
      </c>
      <c r="H93" s="103" t="s">
        <v>85</v>
      </c>
      <c r="I93" s="86">
        <v>29050714</v>
      </c>
      <c r="J93" s="84">
        <v>42620</v>
      </c>
      <c r="K93" s="84">
        <v>42801</v>
      </c>
      <c r="L93" s="84">
        <v>0</v>
      </c>
      <c r="M93" s="84">
        <v>0.56354000000000004</v>
      </c>
      <c r="N93" s="84">
        <v>79</v>
      </c>
      <c r="O93" s="84">
        <v>0.38191000000000003</v>
      </c>
      <c r="P93" s="84">
        <v>105.19</v>
      </c>
      <c r="Q93" s="84">
        <v>105.57191</v>
      </c>
      <c r="R93" s="84">
        <v>100.38097</v>
      </c>
      <c r="S93" s="84">
        <v>5.7817699999999999</v>
      </c>
      <c r="T93" s="84">
        <v>0.83</v>
      </c>
      <c r="U93" s="84">
        <v>30669392498.879002</v>
      </c>
      <c r="V93" s="84">
        <v>12.82</v>
      </c>
      <c r="W93" s="104">
        <v>2.2000000000000002</v>
      </c>
      <c r="X93" s="84">
        <v>5.51</v>
      </c>
      <c r="Y93" s="84">
        <v>5.49</v>
      </c>
      <c r="Z93" s="84">
        <v>31.35</v>
      </c>
      <c r="AA93" s="84">
        <v>33.83</v>
      </c>
      <c r="AB93" s="106">
        <f t="shared" si="1"/>
        <v>0.12823854642222848</v>
      </c>
    </row>
    <row r="94" spans="2:28">
      <c r="B94" s="81">
        <v>6</v>
      </c>
      <c r="C94" s="81">
        <v>42699</v>
      </c>
      <c r="D94" s="103" t="s">
        <v>92</v>
      </c>
      <c r="E94" s="103" t="s">
        <v>93</v>
      </c>
      <c r="F94" s="103" t="s">
        <v>44</v>
      </c>
      <c r="G94" s="81">
        <v>2.25</v>
      </c>
      <c r="H94" s="103" t="s">
        <v>94</v>
      </c>
      <c r="I94" s="86">
        <v>27477141</v>
      </c>
      <c r="J94" s="84">
        <v>42620</v>
      </c>
      <c r="K94" s="84">
        <v>42801</v>
      </c>
      <c r="L94" s="84">
        <v>0</v>
      </c>
      <c r="M94" s="84">
        <v>0.56354000000000004</v>
      </c>
      <c r="N94" s="84">
        <v>79</v>
      </c>
      <c r="O94" s="84">
        <v>0.49102000000000001</v>
      </c>
      <c r="P94" s="84">
        <v>108.29</v>
      </c>
      <c r="Q94" s="84">
        <v>108.78102</v>
      </c>
      <c r="R94" s="84">
        <v>100.48947</v>
      </c>
      <c r="S94" s="84">
        <v>6.7817699999999999</v>
      </c>
      <c r="T94" s="84">
        <v>0.98</v>
      </c>
      <c r="U94" s="84">
        <v>29889914823.506001</v>
      </c>
      <c r="V94" s="84">
        <v>12.5</v>
      </c>
      <c r="W94" s="104">
        <v>2.15</v>
      </c>
      <c r="X94" s="84">
        <v>6.32</v>
      </c>
      <c r="Y94" s="84">
        <v>6.29</v>
      </c>
      <c r="Z94" s="84">
        <v>41.83</v>
      </c>
      <c r="AA94" s="84">
        <v>44.55</v>
      </c>
      <c r="AB94" s="106">
        <f t="shared" si="1"/>
        <v>0.12497930077326216</v>
      </c>
    </row>
    <row r="95" spans="2:28">
      <c r="B95" s="81">
        <v>6</v>
      </c>
      <c r="C95" s="81">
        <v>42699</v>
      </c>
      <c r="D95" s="103" t="s">
        <v>95</v>
      </c>
      <c r="E95" s="103" t="s">
        <v>96</v>
      </c>
      <c r="F95" s="103" t="s">
        <v>44</v>
      </c>
      <c r="G95" s="81">
        <v>2.75</v>
      </c>
      <c r="H95" s="103" t="s">
        <v>97</v>
      </c>
      <c r="I95" s="86">
        <v>26915016</v>
      </c>
      <c r="J95" s="84">
        <v>42620</v>
      </c>
      <c r="K95" s="84">
        <v>42801</v>
      </c>
      <c r="L95" s="84">
        <v>0</v>
      </c>
      <c r="M95" s="84">
        <v>0.56354000000000004</v>
      </c>
      <c r="N95" s="84">
        <v>79</v>
      </c>
      <c r="O95" s="84">
        <v>0.60014000000000001</v>
      </c>
      <c r="P95" s="84">
        <v>111.85</v>
      </c>
      <c r="Q95" s="84">
        <v>112.45014</v>
      </c>
      <c r="R95" s="84">
        <v>100.59783</v>
      </c>
      <c r="S95" s="84">
        <v>7.7817699999999999</v>
      </c>
      <c r="T95" s="84">
        <v>1.1499999999999999</v>
      </c>
      <c r="U95" s="84">
        <v>30265972667.436001</v>
      </c>
      <c r="V95" s="84">
        <v>12.66</v>
      </c>
      <c r="W95" s="104">
        <v>2.17</v>
      </c>
      <c r="X95" s="84">
        <v>7.07</v>
      </c>
      <c r="Y95" s="84">
        <v>7.03</v>
      </c>
      <c r="Z95" s="84">
        <v>53.18</v>
      </c>
      <c r="AA95" s="84">
        <v>56.07</v>
      </c>
      <c r="AB95" s="106">
        <f t="shared" si="1"/>
        <v>0.12655171898395948</v>
      </c>
    </row>
    <row r="96" spans="2:28">
      <c r="B96" s="81">
        <v>6</v>
      </c>
      <c r="C96" s="81">
        <v>42699</v>
      </c>
      <c r="D96" s="103">
        <v>3088069</v>
      </c>
      <c r="E96" s="103" t="s">
        <v>99</v>
      </c>
      <c r="F96" s="103" t="s">
        <v>44</v>
      </c>
      <c r="G96" s="81">
        <v>5</v>
      </c>
      <c r="H96" s="103" t="s">
        <v>100</v>
      </c>
      <c r="I96" s="86">
        <v>35076458</v>
      </c>
      <c r="J96" s="84">
        <v>42620</v>
      </c>
      <c r="K96" s="84">
        <v>42801</v>
      </c>
      <c r="L96" s="84">
        <v>0</v>
      </c>
      <c r="M96" s="84">
        <v>0.56354000000000004</v>
      </c>
      <c r="N96" s="84">
        <v>79</v>
      </c>
      <c r="O96" s="84">
        <v>1.0911599999999999</v>
      </c>
      <c r="P96" s="84">
        <v>129.59</v>
      </c>
      <c r="Q96" s="84">
        <v>130.68116000000001</v>
      </c>
      <c r="R96" s="84">
        <v>101.08356999999999</v>
      </c>
      <c r="S96" s="84">
        <v>8.2817699999999999</v>
      </c>
      <c r="T96" s="84">
        <v>1.23</v>
      </c>
      <c r="U96" s="84">
        <v>45838322278.830002</v>
      </c>
      <c r="V96" s="84">
        <v>19.170000000000002</v>
      </c>
      <c r="W96" s="104">
        <v>3.29</v>
      </c>
      <c r="X96" s="84">
        <v>7.02</v>
      </c>
      <c r="Y96" s="84">
        <v>6.98</v>
      </c>
      <c r="Z96" s="84">
        <v>54.73</v>
      </c>
      <c r="AA96" s="84">
        <v>57.53</v>
      </c>
      <c r="AB96" s="106">
        <f t="shared" si="1"/>
        <v>0.19166469696736468</v>
      </c>
    </row>
    <row r="97" spans="2:28">
      <c r="B97" s="81">
        <v>6</v>
      </c>
      <c r="C97" s="81">
        <v>42699</v>
      </c>
      <c r="D97" s="103" t="s">
        <v>102</v>
      </c>
      <c r="E97" s="103" t="s">
        <v>103</v>
      </c>
      <c r="F97" s="103" t="s">
        <v>44</v>
      </c>
      <c r="G97" s="81">
        <v>2</v>
      </c>
      <c r="H97" s="103" t="s">
        <v>100</v>
      </c>
      <c r="I97" s="86">
        <v>25443304</v>
      </c>
      <c r="J97" s="84">
        <v>42620</v>
      </c>
      <c r="K97" s="84">
        <v>42801</v>
      </c>
      <c r="L97" s="84">
        <v>0</v>
      </c>
      <c r="M97" s="84">
        <v>0.56354000000000004</v>
      </c>
      <c r="N97" s="84">
        <v>79</v>
      </c>
      <c r="O97" s="84">
        <v>0.43646000000000001</v>
      </c>
      <c r="P97" s="84">
        <v>105.81</v>
      </c>
      <c r="Q97" s="84">
        <v>106.24646</v>
      </c>
      <c r="R97" s="84">
        <v>100.43523999999999</v>
      </c>
      <c r="S97" s="84">
        <v>8.7817699999999999</v>
      </c>
      <c r="T97" s="84">
        <v>1.3</v>
      </c>
      <c r="U97" s="84">
        <v>27032610847.262001</v>
      </c>
      <c r="V97" s="84">
        <v>11.3</v>
      </c>
      <c r="W97" s="104">
        <v>1.94</v>
      </c>
      <c r="X97" s="84">
        <v>8.09</v>
      </c>
      <c r="Y97" s="84">
        <v>8.0399999999999991</v>
      </c>
      <c r="Z97" s="84">
        <v>69.02</v>
      </c>
      <c r="AA97" s="84">
        <v>72.13</v>
      </c>
      <c r="AB97" s="106">
        <f t="shared" si="1"/>
        <v>0.11303199830832496</v>
      </c>
    </row>
    <row r="98" spans="2:28">
      <c r="B98" s="81">
        <v>6</v>
      </c>
      <c r="C98" s="81">
        <v>42699</v>
      </c>
      <c r="D98" s="103" t="s">
        <v>104</v>
      </c>
      <c r="E98" s="103" t="s">
        <v>105</v>
      </c>
      <c r="F98" s="103" t="s">
        <v>44</v>
      </c>
      <c r="G98" s="81">
        <v>1.5</v>
      </c>
      <c r="H98" s="103" t="s">
        <v>106</v>
      </c>
      <c r="I98" s="86">
        <v>19453285</v>
      </c>
      <c r="J98" s="84">
        <v>42573</v>
      </c>
      <c r="K98" s="84">
        <v>42757</v>
      </c>
      <c r="L98" s="84">
        <v>0</v>
      </c>
      <c r="M98" s="84">
        <v>0.31522</v>
      </c>
      <c r="N98" s="84">
        <v>126</v>
      </c>
      <c r="O98" s="84">
        <v>0.51358999999999999</v>
      </c>
      <c r="P98" s="84">
        <v>100.6</v>
      </c>
      <c r="Q98" s="84">
        <v>101.11359</v>
      </c>
      <c r="R98" s="84">
        <v>100.51298</v>
      </c>
      <c r="S98" s="84">
        <v>9.65761</v>
      </c>
      <c r="T98" s="84">
        <v>1.43</v>
      </c>
      <c r="U98" s="84">
        <v>19669914244.375</v>
      </c>
      <c r="V98" s="84">
        <v>8.2200000000000006</v>
      </c>
      <c r="W98" s="104">
        <v>1.41</v>
      </c>
      <c r="X98" s="84">
        <v>8.98</v>
      </c>
      <c r="Y98" s="84">
        <v>8.92</v>
      </c>
      <c r="Z98" s="84">
        <v>84.68</v>
      </c>
      <c r="AA98" s="84">
        <v>87.91</v>
      </c>
      <c r="AB98" s="106">
        <f t="shared" si="1"/>
        <v>8.2246207225680601E-2</v>
      </c>
    </row>
    <row r="99" spans="2:28">
      <c r="B99" s="81">
        <v>7</v>
      </c>
      <c r="C99" s="81">
        <v>42699</v>
      </c>
      <c r="D99" s="103" t="s">
        <v>108</v>
      </c>
      <c r="E99" s="103" t="s">
        <v>109</v>
      </c>
      <c r="F99" s="103" t="s">
        <v>44</v>
      </c>
      <c r="G99" s="81">
        <v>4.25</v>
      </c>
      <c r="H99" s="103" t="s">
        <v>110</v>
      </c>
      <c r="I99" s="86">
        <v>31004407</v>
      </c>
      <c r="J99" s="84">
        <v>42528</v>
      </c>
      <c r="K99" s="84">
        <v>42711</v>
      </c>
      <c r="L99" s="84">
        <v>0</v>
      </c>
      <c r="M99" s="84">
        <v>6.5570000000000003E-2</v>
      </c>
      <c r="N99" s="84">
        <v>171</v>
      </c>
      <c r="O99" s="84">
        <v>1.98566</v>
      </c>
      <c r="P99" s="84">
        <v>127.3</v>
      </c>
      <c r="Q99" s="84">
        <v>129.28566000000001</v>
      </c>
      <c r="R99" s="84">
        <v>101.98428</v>
      </c>
      <c r="S99" s="84">
        <v>11.03279</v>
      </c>
      <c r="T99" s="84">
        <v>1.55</v>
      </c>
      <c r="U99" s="84">
        <v>40084250897.537003</v>
      </c>
      <c r="V99" s="84">
        <v>34.57</v>
      </c>
      <c r="W99" s="104">
        <v>2.88</v>
      </c>
      <c r="X99" s="84">
        <v>9.06</v>
      </c>
      <c r="Y99" s="84">
        <v>8.99</v>
      </c>
      <c r="Z99" s="84">
        <v>93.23</v>
      </c>
      <c r="AA99" s="84">
        <v>96.26</v>
      </c>
      <c r="AB99" s="106">
        <f t="shared" si="1"/>
        <v>0.34570117120947902</v>
      </c>
    </row>
    <row r="100" spans="2:28">
      <c r="B100" s="81">
        <v>7</v>
      </c>
      <c r="C100" s="81">
        <v>42699</v>
      </c>
      <c r="D100" s="103">
        <v>240419</v>
      </c>
      <c r="E100" s="103" t="s">
        <v>111</v>
      </c>
      <c r="F100" s="103" t="s">
        <v>44</v>
      </c>
      <c r="G100" s="81">
        <v>6</v>
      </c>
      <c r="H100" s="103">
        <v>2028</v>
      </c>
      <c r="I100" s="86">
        <v>19027662</v>
      </c>
      <c r="J100" s="84">
        <v>42528</v>
      </c>
      <c r="K100" s="84">
        <v>42711</v>
      </c>
      <c r="L100" s="84">
        <v>0</v>
      </c>
      <c r="M100" s="84">
        <v>6.5570000000000003E-2</v>
      </c>
      <c r="N100" s="84">
        <v>171</v>
      </c>
      <c r="O100" s="84">
        <v>2.80328</v>
      </c>
      <c r="P100" s="84">
        <v>148.44999999999999</v>
      </c>
      <c r="Q100" s="84">
        <v>151.25327999999999</v>
      </c>
      <c r="R100" s="84">
        <v>102.80055</v>
      </c>
      <c r="S100" s="84">
        <v>12.03279</v>
      </c>
      <c r="T100" s="84">
        <v>1.57</v>
      </c>
      <c r="U100" s="84">
        <v>28779962632.77</v>
      </c>
      <c r="V100" s="84">
        <v>24.82</v>
      </c>
      <c r="W100" s="104">
        <v>2.0699999999999998</v>
      </c>
      <c r="X100" s="84">
        <v>9.23</v>
      </c>
      <c r="Y100" s="84">
        <v>9.16</v>
      </c>
      <c r="Z100" s="84">
        <v>100.57</v>
      </c>
      <c r="AA100" s="84">
        <v>103.56</v>
      </c>
      <c r="AB100" s="106">
        <f t="shared" si="1"/>
        <v>0.24820887422708376</v>
      </c>
    </row>
    <row r="101" spans="2:28">
      <c r="B101" s="81">
        <v>7</v>
      </c>
      <c r="C101" s="81">
        <v>42699</v>
      </c>
      <c r="D101" s="103" t="s">
        <v>112</v>
      </c>
      <c r="E101" s="103" t="s">
        <v>113</v>
      </c>
      <c r="F101" s="103" t="s">
        <v>44</v>
      </c>
      <c r="G101" s="81">
        <v>4.75</v>
      </c>
      <c r="H101" s="103" t="s">
        <v>114</v>
      </c>
      <c r="I101" s="86">
        <v>33640504</v>
      </c>
      <c r="J101" s="84">
        <v>42528</v>
      </c>
      <c r="K101" s="84">
        <v>42711</v>
      </c>
      <c r="L101" s="84">
        <v>0</v>
      </c>
      <c r="M101" s="84">
        <v>6.5570000000000003E-2</v>
      </c>
      <c r="N101" s="84">
        <v>171</v>
      </c>
      <c r="O101" s="84">
        <v>2.2192599999999998</v>
      </c>
      <c r="P101" s="84">
        <v>137.75</v>
      </c>
      <c r="Q101" s="84">
        <v>139.96925999999999</v>
      </c>
      <c r="R101" s="84">
        <v>102.21755</v>
      </c>
      <c r="S101" s="84">
        <v>14.03279</v>
      </c>
      <c r="T101" s="84">
        <v>1.71</v>
      </c>
      <c r="U101" s="84">
        <v>47086365281.148003</v>
      </c>
      <c r="V101" s="84">
        <v>40.61</v>
      </c>
      <c r="W101" s="104">
        <v>3.38</v>
      </c>
      <c r="X101" s="84">
        <v>10.84</v>
      </c>
      <c r="Y101" s="84">
        <v>10.75</v>
      </c>
      <c r="Z101" s="84">
        <v>138.22999999999999</v>
      </c>
      <c r="AA101" s="84">
        <v>141.22</v>
      </c>
      <c r="AB101" s="106">
        <f t="shared" si="1"/>
        <v>0.40608995456343711</v>
      </c>
    </row>
    <row r="102" spans="2:28">
      <c r="B102" s="81">
        <v>8</v>
      </c>
      <c r="C102" s="81">
        <v>42699</v>
      </c>
      <c r="D102" s="103" t="s">
        <v>42</v>
      </c>
      <c r="E102" s="103" t="s">
        <v>43</v>
      </c>
      <c r="F102" s="103" t="s">
        <v>44</v>
      </c>
      <c r="G102" s="81">
        <v>1.75</v>
      </c>
      <c r="H102" s="103" t="s">
        <v>45</v>
      </c>
      <c r="I102" s="86">
        <v>28897156</v>
      </c>
      <c r="J102" s="84">
        <v>42573</v>
      </c>
      <c r="K102" s="84">
        <v>42757</v>
      </c>
      <c r="L102" s="84">
        <v>0</v>
      </c>
      <c r="M102" s="84">
        <v>0.31522</v>
      </c>
      <c r="N102" s="84">
        <v>126</v>
      </c>
      <c r="O102" s="84">
        <v>0.59918000000000005</v>
      </c>
      <c r="P102" s="84">
        <v>100.26</v>
      </c>
      <c r="Q102" s="84">
        <v>100.85917999999999</v>
      </c>
      <c r="R102" s="84">
        <v>100.59836</v>
      </c>
      <c r="S102" s="84">
        <v>0.15761</v>
      </c>
      <c r="T102" s="84">
        <v>0.1</v>
      </c>
      <c r="U102" s="84">
        <v>29145435966.959</v>
      </c>
      <c r="V102" s="84">
        <v>3.62</v>
      </c>
      <c r="W102" s="104">
        <v>2.09</v>
      </c>
      <c r="X102" s="84">
        <v>0.16</v>
      </c>
      <c r="Y102" s="84">
        <v>0.16</v>
      </c>
      <c r="Z102" s="84">
        <v>0.02</v>
      </c>
      <c r="AA102" s="84">
        <v>0.05</v>
      </c>
      <c r="AB102" s="106">
        <f t="shared" si="1"/>
        <v>3.6154898442721212E-2</v>
      </c>
    </row>
    <row r="103" spans="2:28">
      <c r="B103" s="81">
        <v>8</v>
      </c>
      <c r="C103" s="81">
        <v>42699</v>
      </c>
      <c r="D103" s="103">
        <v>893114</v>
      </c>
      <c r="E103" s="103" t="s">
        <v>47</v>
      </c>
      <c r="F103" s="103" t="s">
        <v>44</v>
      </c>
      <c r="G103" s="81">
        <v>8.75</v>
      </c>
      <c r="H103" s="103" t="s">
        <v>45</v>
      </c>
      <c r="I103" s="86">
        <v>11144000</v>
      </c>
      <c r="J103" s="84">
        <v>42607</v>
      </c>
      <c r="K103" s="84">
        <v>42791</v>
      </c>
      <c r="L103" s="84">
        <v>0</v>
      </c>
      <c r="M103" s="84">
        <v>0.5</v>
      </c>
      <c r="N103" s="84">
        <v>92</v>
      </c>
      <c r="O103" s="84">
        <v>2.1875</v>
      </c>
      <c r="P103" s="84">
        <v>106.59</v>
      </c>
      <c r="Q103" s="84">
        <v>108.7775</v>
      </c>
      <c r="R103" s="84">
        <v>102.16408</v>
      </c>
      <c r="S103" s="84">
        <v>0.75</v>
      </c>
      <c r="T103" s="84">
        <v>-0.03</v>
      </c>
      <c r="U103" s="84">
        <v>12122164600</v>
      </c>
      <c r="V103" s="84">
        <v>1.5</v>
      </c>
      <c r="W103" s="104">
        <v>0.87</v>
      </c>
      <c r="X103" s="84">
        <v>0.73</v>
      </c>
      <c r="Y103" s="84">
        <v>0.73</v>
      </c>
      <c r="Z103" s="84">
        <v>0.54</v>
      </c>
      <c r="AA103" s="84">
        <v>0.91</v>
      </c>
      <c r="AB103" s="106">
        <f t="shared" si="1"/>
        <v>1.5037538999787327E-2</v>
      </c>
    </row>
    <row r="104" spans="2:28">
      <c r="B104" s="81">
        <v>8</v>
      </c>
      <c r="C104" s="81">
        <v>42699</v>
      </c>
      <c r="D104" s="103" t="s">
        <v>48</v>
      </c>
      <c r="E104" s="103" t="s">
        <v>49</v>
      </c>
      <c r="F104" s="103" t="s">
        <v>44</v>
      </c>
      <c r="G104" s="81">
        <v>1</v>
      </c>
      <c r="H104" s="103" t="s">
        <v>45</v>
      </c>
      <c r="I104" s="86">
        <v>32031136</v>
      </c>
      <c r="J104" s="84">
        <v>42620</v>
      </c>
      <c r="K104" s="84">
        <v>42801</v>
      </c>
      <c r="L104" s="84">
        <v>0</v>
      </c>
      <c r="M104" s="84">
        <v>0.56354000000000004</v>
      </c>
      <c r="N104" s="84">
        <v>79</v>
      </c>
      <c r="O104" s="84">
        <v>0.21823000000000001</v>
      </c>
      <c r="P104" s="84">
        <v>100.72</v>
      </c>
      <c r="Q104" s="84">
        <v>100.93823</v>
      </c>
      <c r="R104" s="84">
        <v>100.21793</v>
      </c>
      <c r="S104" s="84">
        <v>0.78176999999999996</v>
      </c>
      <c r="T104" s="84">
        <v>0.08</v>
      </c>
      <c r="U104" s="84">
        <v>32331662382.073002</v>
      </c>
      <c r="V104" s="84">
        <v>4.01</v>
      </c>
      <c r="W104" s="104">
        <v>2.3199999999999998</v>
      </c>
      <c r="X104" s="84">
        <v>0.78</v>
      </c>
      <c r="Y104" s="84">
        <v>0.78</v>
      </c>
      <c r="Z104" s="84">
        <v>0.61</v>
      </c>
      <c r="AA104" s="84">
        <v>1</v>
      </c>
      <c r="AB104" s="106">
        <f t="shared" si="1"/>
        <v>4.0107410684588431E-2</v>
      </c>
    </row>
    <row r="105" spans="2:28">
      <c r="B105" s="81">
        <v>8</v>
      </c>
      <c r="C105" s="81">
        <v>42699</v>
      </c>
      <c r="D105" s="103" t="s">
        <v>52</v>
      </c>
      <c r="E105" s="103" t="s">
        <v>53</v>
      </c>
      <c r="F105" s="103" t="s">
        <v>44</v>
      </c>
      <c r="G105" s="81">
        <v>5</v>
      </c>
      <c r="H105" s="103" t="s">
        <v>54</v>
      </c>
      <c r="I105" s="86">
        <v>35237108</v>
      </c>
      <c r="J105" s="84">
        <v>42620</v>
      </c>
      <c r="K105" s="84">
        <v>42801</v>
      </c>
      <c r="L105" s="84">
        <v>0</v>
      </c>
      <c r="M105" s="84">
        <v>0.56354000000000004</v>
      </c>
      <c r="N105" s="84">
        <v>79</v>
      </c>
      <c r="O105" s="84">
        <v>1.0911599999999999</v>
      </c>
      <c r="P105" s="84">
        <v>106.28</v>
      </c>
      <c r="Q105" s="84">
        <v>107.37116</v>
      </c>
      <c r="R105" s="84">
        <v>101.08356999999999</v>
      </c>
      <c r="S105" s="84">
        <v>1.2817700000000001</v>
      </c>
      <c r="T105" s="84">
        <v>0.1</v>
      </c>
      <c r="U105" s="84">
        <v>37834491687.925003</v>
      </c>
      <c r="V105" s="84">
        <v>4.6900000000000004</v>
      </c>
      <c r="W105" s="104">
        <v>2.72</v>
      </c>
      <c r="X105" s="84">
        <v>1.25</v>
      </c>
      <c r="Y105" s="84">
        <v>1.25</v>
      </c>
      <c r="Z105" s="84">
        <v>1.58</v>
      </c>
      <c r="AA105" s="84">
        <v>2.2000000000000002</v>
      </c>
      <c r="AB105" s="106">
        <f t="shared" si="1"/>
        <v>4.6933667630144345E-2</v>
      </c>
    </row>
    <row r="106" spans="2:28">
      <c r="B106" s="81">
        <v>8</v>
      </c>
      <c r="C106" s="81">
        <v>42699</v>
      </c>
      <c r="D106" s="103" t="s">
        <v>55</v>
      </c>
      <c r="E106" s="103" t="s">
        <v>56</v>
      </c>
      <c r="F106" s="103" t="s">
        <v>44</v>
      </c>
      <c r="G106" s="81">
        <v>1.25</v>
      </c>
      <c r="H106" s="103" t="s">
        <v>54</v>
      </c>
      <c r="I106" s="86">
        <v>34843352</v>
      </c>
      <c r="J106" s="84">
        <v>42573</v>
      </c>
      <c r="K106" s="84">
        <v>42757</v>
      </c>
      <c r="L106" s="84">
        <v>0</v>
      </c>
      <c r="M106" s="84">
        <v>0.31522</v>
      </c>
      <c r="N106" s="84">
        <v>126</v>
      </c>
      <c r="O106" s="84">
        <v>0.42798999999999998</v>
      </c>
      <c r="P106" s="84">
        <v>101.86</v>
      </c>
      <c r="Q106" s="84">
        <v>102.28798999999999</v>
      </c>
      <c r="R106" s="84">
        <v>100.42757</v>
      </c>
      <c r="S106" s="84">
        <v>1.65761</v>
      </c>
      <c r="T106" s="84">
        <v>0.13</v>
      </c>
      <c r="U106" s="84">
        <v>35640564106.439003</v>
      </c>
      <c r="V106" s="84">
        <v>4.42</v>
      </c>
      <c r="W106" s="104">
        <v>2.56</v>
      </c>
      <c r="X106" s="84">
        <v>1.64</v>
      </c>
      <c r="Y106" s="84">
        <v>1.64</v>
      </c>
      <c r="Z106" s="84">
        <v>2.71</v>
      </c>
      <c r="AA106" s="84">
        <v>3.52</v>
      </c>
      <c r="AB106" s="106">
        <f t="shared" si="1"/>
        <v>4.4212101584975745E-2</v>
      </c>
    </row>
    <row r="107" spans="2:28">
      <c r="B107" s="81">
        <v>8</v>
      </c>
      <c r="C107" s="81">
        <v>42699</v>
      </c>
      <c r="D107" s="103" t="s">
        <v>58</v>
      </c>
      <c r="E107" s="103" t="s">
        <v>59</v>
      </c>
      <c r="F107" s="103" t="s">
        <v>44</v>
      </c>
      <c r="G107" s="81">
        <v>4.5</v>
      </c>
      <c r="H107" s="103" t="s">
        <v>60</v>
      </c>
      <c r="I107" s="86">
        <v>36350428</v>
      </c>
      <c r="J107" s="84">
        <v>42620</v>
      </c>
      <c r="K107" s="84">
        <v>42801</v>
      </c>
      <c r="L107" s="84">
        <v>0</v>
      </c>
      <c r="M107" s="84">
        <v>0.56354000000000004</v>
      </c>
      <c r="N107" s="84">
        <v>79</v>
      </c>
      <c r="O107" s="84">
        <v>0.98204000000000002</v>
      </c>
      <c r="P107" s="84">
        <v>109.91</v>
      </c>
      <c r="Q107" s="84">
        <v>110.89203999999999</v>
      </c>
      <c r="R107" s="84">
        <v>100.97589000000001</v>
      </c>
      <c r="S107" s="84">
        <v>2.2817699999999999</v>
      </c>
      <c r="T107" s="84">
        <v>0.15</v>
      </c>
      <c r="U107" s="84">
        <v>40309732684.248001</v>
      </c>
      <c r="V107" s="84">
        <v>5</v>
      </c>
      <c r="W107" s="104">
        <v>2.89</v>
      </c>
      <c r="X107" s="84">
        <v>2.1800000000000002</v>
      </c>
      <c r="Y107" s="84">
        <v>2.1800000000000002</v>
      </c>
      <c r="Z107" s="84">
        <v>4.9000000000000004</v>
      </c>
      <c r="AA107" s="84">
        <v>5.98</v>
      </c>
      <c r="AB107" s="106">
        <f t="shared" si="1"/>
        <v>5.0004202822850737E-2</v>
      </c>
    </row>
    <row r="108" spans="2:28">
      <c r="B108" s="81">
        <v>8</v>
      </c>
      <c r="C108" s="81">
        <v>42699</v>
      </c>
      <c r="D108" s="103" t="s">
        <v>61</v>
      </c>
      <c r="E108" s="103" t="s">
        <v>62</v>
      </c>
      <c r="F108" s="103" t="s">
        <v>44</v>
      </c>
      <c r="G108" s="81">
        <v>1.75</v>
      </c>
      <c r="H108" s="103" t="s">
        <v>60</v>
      </c>
      <c r="I108" s="86">
        <v>30538427</v>
      </c>
      <c r="J108" s="84">
        <v>42573</v>
      </c>
      <c r="K108" s="84">
        <v>42757</v>
      </c>
      <c r="L108" s="84">
        <v>0</v>
      </c>
      <c r="M108" s="84">
        <v>0.31522</v>
      </c>
      <c r="N108" s="84">
        <v>126</v>
      </c>
      <c r="O108" s="84">
        <v>0.59918000000000005</v>
      </c>
      <c r="P108" s="84">
        <v>104</v>
      </c>
      <c r="Q108" s="84">
        <v>104.59918</v>
      </c>
      <c r="R108" s="84">
        <v>100.59836</v>
      </c>
      <c r="S108" s="84">
        <v>2.65761</v>
      </c>
      <c r="T108" s="84">
        <v>0.24</v>
      </c>
      <c r="U108" s="84">
        <v>31942945687.431999</v>
      </c>
      <c r="V108" s="84">
        <v>3.96</v>
      </c>
      <c r="W108" s="104">
        <v>2.29</v>
      </c>
      <c r="X108" s="84">
        <v>2.59</v>
      </c>
      <c r="Y108" s="84">
        <v>2.59</v>
      </c>
      <c r="Z108" s="84">
        <v>6.84</v>
      </c>
      <c r="AA108" s="84">
        <v>8.1199999999999992</v>
      </c>
      <c r="AB108" s="106">
        <f t="shared" si="1"/>
        <v>3.9625207823266735E-2</v>
      </c>
    </row>
    <row r="109" spans="2:28">
      <c r="B109" s="81">
        <v>8</v>
      </c>
      <c r="C109" s="81">
        <v>42699</v>
      </c>
      <c r="D109" s="103" t="s">
        <v>64</v>
      </c>
      <c r="E109" s="103" t="s">
        <v>65</v>
      </c>
      <c r="F109" s="103" t="s">
        <v>44</v>
      </c>
      <c r="G109" s="81">
        <v>3.75</v>
      </c>
      <c r="H109" s="103" t="s">
        <v>60</v>
      </c>
      <c r="I109" s="86">
        <v>28739769</v>
      </c>
      <c r="J109" s="84">
        <v>42620</v>
      </c>
      <c r="K109" s="84">
        <v>42801</v>
      </c>
      <c r="L109" s="84">
        <v>0</v>
      </c>
      <c r="M109" s="84">
        <v>0.56354000000000004</v>
      </c>
      <c r="N109" s="84">
        <v>79</v>
      </c>
      <c r="O109" s="84">
        <v>0.81837000000000004</v>
      </c>
      <c r="P109" s="84">
        <v>109.78</v>
      </c>
      <c r="Q109" s="84">
        <v>110.59837</v>
      </c>
      <c r="R109" s="84">
        <v>100.81408999999999</v>
      </c>
      <c r="S109" s="84">
        <v>2.7817699999999999</v>
      </c>
      <c r="T109" s="84">
        <v>0.22</v>
      </c>
      <c r="U109" s="84">
        <v>31785716103.400002</v>
      </c>
      <c r="V109" s="84">
        <v>3.94</v>
      </c>
      <c r="W109" s="104">
        <v>2.2799999999999998</v>
      </c>
      <c r="X109" s="84">
        <v>2.65</v>
      </c>
      <c r="Y109" s="84">
        <v>2.65</v>
      </c>
      <c r="Z109" s="84">
        <v>7.27</v>
      </c>
      <c r="AA109" s="84">
        <v>8.57</v>
      </c>
      <c r="AB109" s="106">
        <f t="shared" si="1"/>
        <v>3.9430164604516725E-2</v>
      </c>
    </row>
    <row r="110" spans="2:28">
      <c r="B110" s="81">
        <v>8</v>
      </c>
      <c r="C110" s="81">
        <v>42699</v>
      </c>
      <c r="D110" s="103" t="s">
        <v>67</v>
      </c>
      <c r="E110" s="103" t="s">
        <v>68</v>
      </c>
      <c r="F110" s="103" t="s">
        <v>44</v>
      </c>
      <c r="G110" s="81">
        <v>4.75</v>
      </c>
      <c r="H110" s="103" t="s">
        <v>69</v>
      </c>
      <c r="I110" s="86">
        <v>33308503</v>
      </c>
      <c r="J110" s="84">
        <v>42620</v>
      </c>
      <c r="K110" s="84">
        <v>42801</v>
      </c>
      <c r="L110" s="84">
        <v>0</v>
      </c>
      <c r="M110" s="84">
        <v>0.56354000000000004</v>
      </c>
      <c r="N110" s="84">
        <v>79</v>
      </c>
      <c r="O110" s="84">
        <v>1.0366</v>
      </c>
      <c r="P110" s="84">
        <v>114.37</v>
      </c>
      <c r="Q110" s="84">
        <v>115.4066</v>
      </c>
      <c r="R110" s="84">
        <v>101.02975000000001</v>
      </c>
      <c r="S110" s="84">
        <v>3.2817699999999999</v>
      </c>
      <c r="T110" s="84">
        <v>0.34</v>
      </c>
      <c r="U110" s="84">
        <v>38440211559.297997</v>
      </c>
      <c r="V110" s="84">
        <v>4.7699999999999996</v>
      </c>
      <c r="W110" s="104">
        <v>2.76</v>
      </c>
      <c r="X110" s="84">
        <v>3.07</v>
      </c>
      <c r="Y110" s="84">
        <v>3.06</v>
      </c>
      <c r="Z110" s="84">
        <v>9.82</v>
      </c>
      <c r="AA110" s="84">
        <v>11.32</v>
      </c>
      <c r="AB110" s="106">
        <f t="shared" si="1"/>
        <v>4.7685062821455113E-2</v>
      </c>
    </row>
    <row r="111" spans="2:28">
      <c r="B111" s="81">
        <v>8</v>
      </c>
      <c r="C111" s="81">
        <v>42699</v>
      </c>
      <c r="D111" s="103" t="s">
        <v>70</v>
      </c>
      <c r="E111" s="103" t="s">
        <v>71</v>
      </c>
      <c r="F111" s="103" t="s">
        <v>44</v>
      </c>
      <c r="G111" s="81">
        <v>2</v>
      </c>
      <c r="H111" s="103" t="s">
        <v>69</v>
      </c>
      <c r="I111" s="86">
        <v>32153791</v>
      </c>
      <c r="J111" s="84">
        <v>42573</v>
      </c>
      <c r="K111" s="84">
        <v>42757</v>
      </c>
      <c r="L111" s="84">
        <v>0</v>
      </c>
      <c r="M111" s="84">
        <v>0.31522</v>
      </c>
      <c r="N111" s="84">
        <v>126</v>
      </c>
      <c r="O111" s="84">
        <v>0.68478000000000006</v>
      </c>
      <c r="P111" s="84">
        <v>105.44</v>
      </c>
      <c r="Q111" s="84">
        <v>106.12478</v>
      </c>
      <c r="R111" s="84">
        <v>100.68371</v>
      </c>
      <c r="S111" s="84">
        <v>3.65761</v>
      </c>
      <c r="T111" s="84">
        <v>0.5</v>
      </c>
      <c r="U111" s="84">
        <v>34123140799.203999</v>
      </c>
      <c r="V111" s="84">
        <v>4.2300000000000004</v>
      </c>
      <c r="W111" s="104">
        <v>2.4500000000000002</v>
      </c>
      <c r="X111" s="84">
        <v>3.53</v>
      </c>
      <c r="Y111" s="84">
        <v>3.52</v>
      </c>
      <c r="Z111" s="84">
        <v>12.75</v>
      </c>
      <c r="AA111" s="84">
        <v>14.44</v>
      </c>
      <c r="AB111" s="106">
        <f t="shared" si="1"/>
        <v>4.2329738746763448E-2</v>
      </c>
    </row>
    <row r="112" spans="2:28">
      <c r="B112" s="81">
        <v>8</v>
      </c>
      <c r="C112" s="81">
        <v>42699</v>
      </c>
      <c r="D112" s="103" t="s">
        <v>73</v>
      </c>
      <c r="E112" s="103" t="s">
        <v>74</v>
      </c>
      <c r="F112" s="103" t="s">
        <v>44</v>
      </c>
      <c r="G112" s="81">
        <v>3.75</v>
      </c>
      <c r="H112" s="103" t="s">
        <v>69</v>
      </c>
      <c r="I112" s="86">
        <v>24582138</v>
      </c>
      <c r="J112" s="84">
        <v>42620</v>
      </c>
      <c r="K112" s="84">
        <v>42801</v>
      </c>
      <c r="L112" s="84">
        <v>0</v>
      </c>
      <c r="M112" s="84">
        <v>0.56354000000000004</v>
      </c>
      <c r="N112" s="84">
        <v>79</v>
      </c>
      <c r="O112" s="84">
        <v>0.81837000000000004</v>
      </c>
      <c r="P112" s="84">
        <v>112.35</v>
      </c>
      <c r="Q112" s="84">
        <v>113.16837</v>
      </c>
      <c r="R112" s="84">
        <v>100.81408999999999</v>
      </c>
      <c r="S112" s="84">
        <v>3.7817699999999999</v>
      </c>
      <c r="T112" s="84">
        <v>0.45</v>
      </c>
      <c r="U112" s="84">
        <v>27819204926.493999</v>
      </c>
      <c r="V112" s="84">
        <v>3.45</v>
      </c>
      <c r="W112" s="104">
        <v>2</v>
      </c>
      <c r="X112" s="84">
        <v>3.55</v>
      </c>
      <c r="Y112" s="84">
        <v>3.54</v>
      </c>
      <c r="Z112" s="84">
        <v>13.13</v>
      </c>
      <c r="AA112" s="84">
        <v>14.84</v>
      </c>
      <c r="AB112" s="106">
        <f t="shared" si="1"/>
        <v>3.4509709513862667E-2</v>
      </c>
    </row>
    <row r="113" spans="2:28">
      <c r="B113" s="81">
        <v>8</v>
      </c>
      <c r="C113" s="81">
        <v>42699</v>
      </c>
      <c r="D113" s="103" t="s">
        <v>75</v>
      </c>
      <c r="E113" s="103" t="s">
        <v>76</v>
      </c>
      <c r="F113" s="103" t="s">
        <v>44</v>
      </c>
      <c r="G113" s="81">
        <v>1.5</v>
      </c>
      <c r="H113" s="103" t="s">
        <v>77</v>
      </c>
      <c r="I113" s="86">
        <v>32456055</v>
      </c>
      <c r="J113" s="84">
        <v>42573</v>
      </c>
      <c r="K113" s="84">
        <v>42757</v>
      </c>
      <c r="L113" s="84">
        <v>0</v>
      </c>
      <c r="M113" s="84">
        <v>0.31522</v>
      </c>
      <c r="N113" s="84">
        <v>126</v>
      </c>
      <c r="O113" s="84">
        <v>0.51358999999999999</v>
      </c>
      <c r="P113" s="84">
        <v>103.62</v>
      </c>
      <c r="Q113" s="84">
        <v>104.13359</v>
      </c>
      <c r="R113" s="84">
        <v>100.51298</v>
      </c>
      <c r="S113" s="84">
        <v>4.15761</v>
      </c>
      <c r="T113" s="84">
        <v>0.62</v>
      </c>
      <c r="U113" s="84">
        <v>33797654256.082001</v>
      </c>
      <c r="V113" s="84">
        <v>4.1900000000000004</v>
      </c>
      <c r="W113" s="104">
        <v>2.4300000000000002</v>
      </c>
      <c r="X113" s="84">
        <v>4.03</v>
      </c>
      <c r="Y113" s="84">
        <v>4.0199999999999996</v>
      </c>
      <c r="Z113" s="84">
        <v>16.579999999999998</v>
      </c>
      <c r="AA113" s="84">
        <v>18.48</v>
      </c>
      <c r="AB113" s="106">
        <f t="shared" si="1"/>
        <v>4.1925972856131755E-2</v>
      </c>
    </row>
    <row r="114" spans="2:28">
      <c r="B114" s="81">
        <v>8</v>
      </c>
      <c r="C114" s="81">
        <v>42699</v>
      </c>
      <c r="D114" s="103">
        <v>999799</v>
      </c>
      <c r="E114" s="103" t="s">
        <v>79</v>
      </c>
      <c r="F114" s="103" t="s">
        <v>44</v>
      </c>
      <c r="G114" s="81">
        <v>8</v>
      </c>
      <c r="H114" s="103" t="s">
        <v>77</v>
      </c>
      <c r="I114" s="86">
        <v>24072000</v>
      </c>
      <c r="J114" s="84">
        <v>42528</v>
      </c>
      <c r="K114" s="84">
        <v>42711</v>
      </c>
      <c r="L114" s="84">
        <v>0</v>
      </c>
      <c r="M114" s="84">
        <v>6.5570000000000003E-2</v>
      </c>
      <c r="N114" s="84">
        <v>171</v>
      </c>
      <c r="O114" s="84">
        <v>3.7376999999999998</v>
      </c>
      <c r="P114" s="84">
        <v>133.21</v>
      </c>
      <c r="Q114" s="84">
        <v>136.9477</v>
      </c>
      <c r="R114" s="84">
        <v>103.73287000000001</v>
      </c>
      <c r="S114" s="84">
        <v>4.5327900000000003</v>
      </c>
      <c r="T114" s="84">
        <v>0.56999999999999995</v>
      </c>
      <c r="U114" s="84">
        <v>32966051527.868999</v>
      </c>
      <c r="V114" s="84">
        <v>4.09</v>
      </c>
      <c r="W114" s="104">
        <v>2.37</v>
      </c>
      <c r="X114" s="84">
        <v>3.88</v>
      </c>
      <c r="Y114" s="84">
        <v>3.87</v>
      </c>
      <c r="Z114" s="84">
        <v>16.7</v>
      </c>
      <c r="AA114" s="84">
        <v>18.54</v>
      </c>
      <c r="AB114" s="106">
        <f t="shared" si="1"/>
        <v>4.0894370096189646E-2</v>
      </c>
    </row>
    <row r="115" spans="2:28">
      <c r="B115" s="81">
        <v>8</v>
      </c>
      <c r="C115" s="81">
        <v>42699</v>
      </c>
      <c r="D115" s="103" t="s">
        <v>80</v>
      </c>
      <c r="E115" s="103" t="s">
        <v>81</v>
      </c>
      <c r="F115" s="103" t="s">
        <v>44</v>
      </c>
      <c r="G115" s="81">
        <v>3.75</v>
      </c>
      <c r="H115" s="103" t="s">
        <v>77</v>
      </c>
      <c r="I115" s="86">
        <v>28384784</v>
      </c>
      <c r="J115" s="84">
        <v>42620</v>
      </c>
      <c r="K115" s="84">
        <v>42801</v>
      </c>
      <c r="L115" s="84">
        <v>0</v>
      </c>
      <c r="M115" s="84">
        <v>0.56354000000000004</v>
      </c>
      <c r="N115" s="84">
        <v>79</v>
      </c>
      <c r="O115" s="84">
        <v>0.81837000000000004</v>
      </c>
      <c r="P115" s="84">
        <v>114.59</v>
      </c>
      <c r="Q115" s="84">
        <v>115.40837000000001</v>
      </c>
      <c r="R115" s="84">
        <v>100.81408999999999</v>
      </c>
      <c r="S115" s="84">
        <v>4.7817699999999999</v>
      </c>
      <c r="T115" s="84">
        <v>0.65</v>
      </c>
      <c r="U115" s="84">
        <v>32758416589.466999</v>
      </c>
      <c r="V115" s="84">
        <v>4.0599999999999996</v>
      </c>
      <c r="W115" s="104">
        <v>2.35</v>
      </c>
      <c r="X115" s="84">
        <v>4.42</v>
      </c>
      <c r="Y115" s="84">
        <v>4.41</v>
      </c>
      <c r="Z115" s="84">
        <v>20.55</v>
      </c>
      <c r="AA115" s="84">
        <v>22.62</v>
      </c>
      <c r="AB115" s="106">
        <f t="shared" si="1"/>
        <v>4.0636799061067867E-2</v>
      </c>
    </row>
    <row r="116" spans="2:28">
      <c r="B116" s="81">
        <v>8</v>
      </c>
      <c r="C116" s="81">
        <v>42699</v>
      </c>
      <c r="D116" s="103" t="s">
        <v>83</v>
      </c>
      <c r="E116" s="103" t="s">
        <v>84</v>
      </c>
      <c r="F116" s="103" t="s">
        <v>44</v>
      </c>
      <c r="G116" s="81">
        <v>4</v>
      </c>
      <c r="H116" s="103" t="s">
        <v>85</v>
      </c>
      <c r="I116" s="86">
        <v>37947588</v>
      </c>
      <c r="J116" s="84">
        <v>42620</v>
      </c>
      <c r="K116" s="84">
        <v>42801</v>
      </c>
      <c r="L116" s="84">
        <v>0</v>
      </c>
      <c r="M116" s="84">
        <v>0.56354000000000004</v>
      </c>
      <c r="N116" s="84">
        <v>79</v>
      </c>
      <c r="O116" s="84">
        <v>0.87292999999999998</v>
      </c>
      <c r="P116" s="84">
        <v>117.13</v>
      </c>
      <c r="Q116" s="84">
        <v>118.00293000000001</v>
      </c>
      <c r="R116" s="84">
        <v>100.86806</v>
      </c>
      <c r="S116" s="84">
        <v>5.2817699999999999</v>
      </c>
      <c r="T116" s="84">
        <v>0.69</v>
      </c>
      <c r="U116" s="84">
        <v>44779265012.466003</v>
      </c>
      <c r="V116" s="84">
        <v>5.55</v>
      </c>
      <c r="W116" s="104">
        <v>3.21</v>
      </c>
      <c r="X116" s="84">
        <v>4.82</v>
      </c>
      <c r="Y116" s="84">
        <v>4.8</v>
      </c>
      <c r="Z116" s="84">
        <v>24.65</v>
      </c>
      <c r="AA116" s="84">
        <v>26.87</v>
      </c>
      <c r="AB116" s="106">
        <f t="shared" si="1"/>
        <v>5.5548655394991889E-2</v>
      </c>
    </row>
    <row r="117" spans="2:28">
      <c r="B117" s="81">
        <v>8</v>
      </c>
      <c r="C117" s="81">
        <v>42699</v>
      </c>
      <c r="D117" s="103" t="s">
        <v>87</v>
      </c>
      <c r="E117" s="103" t="s">
        <v>88</v>
      </c>
      <c r="F117" s="103" t="s">
        <v>44</v>
      </c>
      <c r="G117" s="81">
        <v>0.5</v>
      </c>
      <c r="H117" s="103" t="s">
        <v>85</v>
      </c>
      <c r="I117" s="86">
        <v>11220561</v>
      </c>
      <c r="J117" s="84">
        <v>42585</v>
      </c>
      <c r="K117" s="84">
        <v>42757</v>
      </c>
      <c r="L117" s="84">
        <v>0</v>
      </c>
      <c r="M117" s="84">
        <v>0.31522</v>
      </c>
      <c r="N117" s="84">
        <v>114</v>
      </c>
      <c r="O117" s="84">
        <v>0.15489</v>
      </c>
      <c r="P117" s="84">
        <v>98</v>
      </c>
      <c r="Q117" s="84">
        <v>98.154889999999995</v>
      </c>
      <c r="R117" s="84">
        <v>100.15483999999999</v>
      </c>
      <c r="S117" s="84">
        <v>5.65761</v>
      </c>
      <c r="T117" s="84">
        <v>0.86</v>
      </c>
      <c r="U117" s="84">
        <v>11013529453.288</v>
      </c>
      <c r="V117" s="84">
        <v>1.37</v>
      </c>
      <c r="W117" s="104">
        <v>0.79</v>
      </c>
      <c r="X117" s="84">
        <v>5.58</v>
      </c>
      <c r="Y117" s="84">
        <v>5.55</v>
      </c>
      <c r="Z117" s="84">
        <v>31.4</v>
      </c>
      <c r="AA117" s="84">
        <v>33.89</v>
      </c>
      <c r="AB117" s="106">
        <f t="shared" si="1"/>
        <v>1.3662277666079926E-2</v>
      </c>
    </row>
    <row r="118" spans="2:28">
      <c r="B118" s="81">
        <v>8</v>
      </c>
      <c r="C118" s="81">
        <v>42699</v>
      </c>
      <c r="D118" s="103" t="s">
        <v>89</v>
      </c>
      <c r="E118" s="103" t="s">
        <v>90</v>
      </c>
      <c r="F118" s="103" t="s">
        <v>44</v>
      </c>
      <c r="G118" s="81">
        <v>1.75</v>
      </c>
      <c r="H118" s="103" t="s">
        <v>85</v>
      </c>
      <c r="I118" s="86">
        <v>29050714</v>
      </c>
      <c r="J118" s="84">
        <v>42620</v>
      </c>
      <c r="K118" s="84">
        <v>42801</v>
      </c>
      <c r="L118" s="84">
        <v>0</v>
      </c>
      <c r="M118" s="84">
        <v>0.56354000000000004</v>
      </c>
      <c r="N118" s="84">
        <v>79</v>
      </c>
      <c r="O118" s="84">
        <v>0.38191000000000003</v>
      </c>
      <c r="P118" s="84">
        <v>105.19</v>
      </c>
      <c r="Q118" s="84">
        <v>105.57191</v>
      </c>
      <c r="R118" s="84">
        <v>100.38097</v>
      </c>
      <c r="S118" s="84">
        <v>5.7817699999999999</v>
      </c>
      <c r="T118" s="84">
        <v>0.83</v>
      </c>
      <c r="U118" s="84">
        <v>30669392498.879002</v>
      </c>
      <c r="V118" s="84">
        <v>3.8</v>
      </c>
      <c r="W118" s="104">
        <v>2.2000000000000002</v>
      </c>
      <c r="X118" s="84">
        <v>5.51</v>
      </c>
      <c r="Y118" s="84">
        <v>5.49</v>
      </c>
      <c r="Z118" s="84">
        <v>31.35</v>
      </c>
      <c r="AA118" s="84">
        <v>33.83</v>
      </c>
      <c r="AB118" s="106">
        <f t="shared" si="1"/>
        <v>3.8045365742821038E-2</v>
      </c>
    </row>
    <row r="119" spans="2:28">
      <c r="B119" s="81">
        <v>8</v>
      </c>
      <c r="C119" s="81">
        <v>42699</v>
      </c>
      <c r="D119" s="103" t="s">
        <v>92</v>
      </c>
      <c r="E119" s="103" t="s">
        <v>93</v>
      </c>
      <c r="F119" s="103" t="s">
        <v>44</v>
      </c>
      <c r="G119" s="81">
        <v>2.25</v>
      </c>
      <c r="H119" s="103" t="s">
        <v>94</v>
      </c>
      <c r="I119" s="86">
        <v>27477141</v>
      </c>
      <c r="J119" s="84">
        <v>42620</v>
      </c>
      <c r="K119" s="84">
        <v>42801</v>
      </c>
      <c r="L119" s="84">
        <v>0</v>
      </c>
      <c r="M119" s="84">
        <v>0.56354000000000004</v>
      </c>
      <c r="N119" s="84">
        <v>79</v>
      </c>
      <c r="O119" s="84">
        <v>0.49102000000000001</v>
      </c>
      <c r="P119" s="84">
        <v>108.29</v>
      </c>
      <c r="Q119" s="84">
        <v>108.78102</v>
      </c>
      <c r="R119" s="84">
        <v>100.48947</v>
      </c>
      <c r="S119" s="84">
        <v>6.7817699999999999</v>
      </c>
      <c r="T119" s="84">
        <v>0.98</v>
      </c>
      <c r="U119" s="84">
        <v>29889914823.506001</v>
      </c>
      <c r="V119" s="84">
        <v>3.71</v>
      </c>
      <c r="W119" s="104">
        <v>2.15</v>
      </c>
      <c r="X119" s="84">
        <v>6.32</v>
      </c>
      <c r="Y119" s="84">
        <v>6.29</v>
      </c>
      <c r="Z119" s="84">
        <v>41.83</v>
      </c>
      <c r="AA119" s="84">
        <v>44.55</v>
      </c>
      <c r="AB119" s="106">
        <f t="shared" si="1"/>
        <v>3.7078424084325073E-2</v>
      </c>
    </row>
    <row r="120" spans="2:28">
      <c r="B120" s="81">
        <v>8</v>
      </c>
      <c r="C120" s="81">
        <v>42699</v>
      </c>
      <c r="D120" s="103" t="s">
        <v>95</v>
      </c>
      <c r="E120" s="103" t="s">
        <v>96</v>
      </c>
      <c r="F120" s="103" t="s">
        <v>44</v>
      </c>
      <c r="G120" s="81">
        <v>2.75</v>
      </c>
      <c r="H120" s="103" t="s">
        <v>97</v>
      </c>
      <c r="I120" s="86">
        <v>26915016</v>
      </c>
      <c r="J120" s="84">
        <v>42620</v>
      </c>
      <c r="K120" s="84">
        <v>42801</v>
      </c>
      <c r="L120" s="84">
        <v>0</v>
      </c>
      <c r="M120" s="84">
        <v>0.56354000000000004</v>
      </c>
      <c r="N120" s="84">
        <v>79</v>
      </c>
      <c r="O120" s="84">
        <v>0.60014000000000001</v>
      </c>
      <c r="P120" s="84">
        <v>111.85</v>
      </c>
      <c r="Q120" s="84">
        <v>112.45014</v>
      </c>
      <c r="R120" s="84">
        <v>100.59783</v>
      </c>
      <c r="S120" s="84">
        <v>7.7817699999999999</v>
      </c>
      <c r="T120" s="84">
        <v>1.1499999999999999</v>
      </c>
      <c r="U120" s="84">
        <v>30265972667.436001</v>
      </c>
      <c r="V120" s="84">
        <v>3.75</v>
      </c>
      <c r="W120" s="104">
        <v>2.17</v>
      </c>
      <c r="X120" s="84">
        <v>7.07</v>
      </c>
      <c r="Y120" s="84">
        <v>7.03</v>
      </c>
      <c r="Z120" s="84">
        <v>53.18</v>
      </c>
      <c r="AA120" s="84">
        <v>56.07</v>
      </c>
      <c r="AB120" s="106">
        <f t="shared" si="1"/>
        <v>3.7544923647800175E-2</v>
      </c>
    </row>
    <row r="121" spans="2:28">
      <c r="B121" s="81">
        <v>8</v>
      </c>
      <c r="C121" s="81">
        <v>42699</v>
      </c>
      <c r="D121" s="103">
        <v>3088069</v>
      </c>
      <c r="E121" s="103" t="s">
        <v>99</v>
      </c>
      <c r="F121" s="103" t="s">
        <v>44</v>
      </c>
      <c r="G121" s="81">
        <v>5</v>
      </c>
      <c r="H121" s="103" t="s">
        <v>100</v>
      </c>
      <c r="I121" s="86">
        <v>35076458</v>
      </c>
      <c r="J121" s="84">
        <v>42620</v>
      </c>
      <c r="K121" s="84">
        <v>42801</v>
      </c>
      <c r="L121" s="84">
        <v>0</v>
      </c>
      <c r="M121" s="84">
        <v>0.56354000000000004</v>
      </c>
      <c r="N121" s="84">
        <v>79</v>
      </c>
      <c r="O121" s="84">
        <v>1.0911599999999999</v>
      </c>
      <c r="P121" s="84">
        <v>129.59</v>
      </c>
      <c r="Q121" s="84">
        <v>130.68116000000001</v>
      </c>
      <c r="R121" s="84">
        <v>101.08356999999999</v>
      </c>
      <c r="S121" s="84">
        <v>8.2817699999999999</v>
      </c>
      <c r="T121" s="84">
        <v>1.23</v>
      </c>
      <c r="U121" s="84">
        <v>45838322278.830002</v>
      </c>
      <c r="V121" s="84">
        <v>5.69</v>
      </c>
      <c r="W121" s="104">
        <v>3.29</v>
      </c>
      <c r="X121" s="84">
        <v>7.02</v>
      </c>
      <c r="Y121" s="84">
        <v>6.98</v>
      </c>
      <c r="Z121" s="84">
        <v>54.73</v>
      </c>
      <c r="AA121" s="84">
        <v>57.53</v>
      </c>
      <c r="AB121" s="106">
        <f t="shared" si="1"/>
        <v>5.6862415393429525E-2</v>
      </c>
    </row>
    <row r="122" spans="2:28">
      <c r="B122" s="81">
        <v>8</v>
      </c>
      <c r="C122" s="81">
        <v>42699</v>
      </c>
      <c r="D122" s="103" t="s">
        <v>102</v>
      </c>
      <c r="E122" s="103" t="s">
        <v>103</v>
      </c>
      <c r="F122" s="103" t="s">
        <v>44</v>
      </c>
      <c r="G122" s="81">
        <v>2</v>
      </c>
      <c r="H122" s="103" t="s">
        <v>100</v>
      </c>
      <c r="I122" s="86">
        <v>25443304</v>
      </c>
      <c r="J122" s="84">
        <v>42620</v>
      </c>
      <c r="K122" s="84">
        <v>42801</v>
      </c>
      <c r="L122" s="84">
        <v>0</v>
      </c>
      <c r="M122" s="84">
        <v>0.56354000000000004</v>
      </c>
      <c r="N122" s="84">
        <v>79</v>
      </c>
      <c r="O122" s="84">
        <v>0.43646000000000001</v>
      </c>
      <c r="P122" s="84">
        <v>105.81</v>
      </c>
      <c r="Q122" s="84">
        <v>106.24646</v>
      </c>
      <c r="R122" s="84">
        <v>100.43523999999999</v>
      </c>
      <c r="S122" s="84">
        <v>8.7817699999999999</v>
      </c>
      <c r="T122" s="84">
        <v>1.3</v>
      </c>
      <c r="U122" s="84">
        <v>27032610847.262001</v>
      </c>
      <c r="V122" s="84">
        <v>3.35</v>
      </c>
      <c r="W122" s="104">
        <v>1.94</v>
      </c>
      <c r="X122" s="84">
        <v>8.09</v>
      </c>
      <c r="Y122" s="84">
        <v>8.0399999999999991</v>
      </c>
      <c r="Z122" s="84">
        <v>69.02</v>
      </c>
      <c r="AA122" s="84">
        <v>72.13</v>
      </c>
      <c r="AB122" s="106">
        <f t="shared" si="1"/>
        <v>3.3533939960011458E-2</v>
      </c>
    </row>
    <row r="123" spans="2:28">
      <c r="B123" s="81">
        <v>8</v>
      </c>
      <c r="C123" s="81">
        <v>42699</v>
      </c>
      <c r="D123" s="103" t="s">
        <v>104</v>
      </c>
      <c r="E123" s="103" t="s">
        <v>105</v>
      </c>
      <c r="F123" s="103" t="s">
        <v>44</v>
      </c>
      <c r="G123" s="81">
        <v>1.5</v>
      </c>
      <c r="H123" s="103" t="s">
        <v>106</v>
      </c>
      <c r="I123" s="86">
        <v>19453285</v>
      </c>
      <c r="J123" s="84">
        <v>42573</v>
      </c>
      <c r="K123" s="84">
        <v>42757</v>
      </c>
      <c r="L123" s="84">
        <v>0</v>
      </c>
      <c r="M123" s="84">
        <v>0.31522</v>
      </c>
      <c r="N123" s="84">
        <v>126</v>
      </c>
      <c r="O123" s="84">
        <v>0.51358999999999999</v>
      </c>
      <c r="P123" s="84">
        <v>100.6</v>
      </c>
      <c r="Q123" s="84">
        <v>101.11359</v>
      </c>
      <c r="R123" s="84">
        <v>100.51298</v>
      </c>
      <c r="S123" s="84">
        <v>9.65761</v>
      </c>
      <c r="T123" s="84">
        <v>1.43</v>
      </c>
      <c r="U123" s="84">
        <v>19669914244.375</v>
      </c>
      <c r="V123" s="84">
        <v>2.44</v>
      </c>
      <c r="W123" s="104">
        <v>1.41</v>
      </c>
      <c r="X123" s="84">
        <v>8.98</v>
      </c>
      <c r="Y123" s="84">
        <v>8.92</v>
      </c>
      <c r="Z123" s="84">
        <v>84.68</v>
      </c>
      <c r="AA123" s="84">
        <v>87.91</v>
      </c>
      <c r="AB123" s="106">
        <f t="shared" si="1"/>
        <v>2.4400518581661673E-2</v>
      </c>
    </row>
    <row r="124" spans="2:28">
      <c r="B124" s="81">
        <v>8</v>
      </c>
      <c r="C124" s="81">
        <v>42699</v>
      </c>
      <c r="D124" s="103" t="s">
        <v>108</v>
      </c>
      <c r="E124" s="103" t="s">
        <v>109</v>
      </c>
      <c r="F124" s="103" t="s">
        <v>44</v>
      </c>
      <c r="G124" s="81">
        <v>4.25</v>
      </c>
      <c r="H124" s="103" t="s">
        <v>110</v>
      </c>
      <c r="I124" s="86">
        <v>31004407</v>
      </c>
      <c r="J124" s="84">
        <v>42528</v>
      </c>
      <c r="K124" s="84">
        <v>42711</v>
      </c>
      <c r="L124" s="84">
        <v>0</v>
      </c>
      <c r="M124" s="84">
        <v>6.5570000000000003E-2</v>
      </c>
      <c r="N124" s="84">
        <v>171</v>
      </c>
      <c r="O124" s="84">
        <v>1.98566</v>
      </c>
      <c r="P124" s="84">
        <v>127.3</v>
      </c>
      <c r="Q124" s="84">
        <v>129.28566000000001</v>
      </c>
      <c r="R124" s="84">
        <v>101.98428</v>
      </c>
      <c r="S124" s="84">
        <v>11.03279</v>
      </c>
      <c r="T124" s="84">
        <v>1.55</v>
      </c>
      <c r="U124" s="84">
        <v>40084250897.537003</v>
      </c>
      <c r="V124" s="84">
        <v>4.97</v>
      </c>
      <c r="W124" s="104">
        <v>2.88</v>
      </c>
      <c r="X124" s="84">
        <v>9.06</v>
      </c>
      <c r="Y124" s="84">
        <v>8.99</v>
      </c>
      <c r="Z124" s="84">
        <v>93.23</v>
      </c>
      <c r="AA124" s="84">
        <v>96.26</v>
      </c>
      <c r="AB124" s="106">
        <f t="shared" si="1"/>
        <v>4.9724492781509734E-2</v>
      </c>
    </row>
    <row r="125" spans="2:28">
      <c r="B125" s="81">
        <v>8</v>
      </c>
      <c r="C125" s="81">
        <v>42699</v>
      </c>
      <c r="D125" s="103">
        <v>240419</v>
      </c>
      <c r="E125" s="103" t="s">
        <v>111</v>
      </c>
      <c r="F125" s="103" t="s">
        <v>44</v>
      </c>
      <c r="G125" s="81">
        <v>6</v>
      </c>
      <c r="H125" s="103">
        <v>2028</v>
      </c>
      <c r="I125" s="86">
        <v>19027662</v>
      </c>
      <c r="J125" s="84">
        <v>42528</v>
      </c>
      <c r="K125" s="84">
        <v>42711</v>
      </c>
      <c r="L125" s="84">
        <v>0</v>
      </c>
      <c r="M125" s="84">
        <v>6.5570000000000003E-2</v>
      </c>
      <c r="N125" s="84">
        <v>171</v>
      </c>
      <c r="O125" s="84">
        <v>2.80328</v>
      </c>
      <c r="P125" s="84">
        <v>148.44999999999999</v>
      </c>
      <c r="Q125" s="84">
        <v>151.25327999999999</v>
      </c>
      <c r="R125" s="84">
        <v>102.80055</v>
      </c>
      <c r="S125" s="84">
        <v>12.03279</v>
      </c>
      <c r="T125" s="84">
        <v>1.57</v>
      </c>
      <c r="U125" s="84">
        <v>28779962632.77</v>
      </c>
      <c r="V125" s="84">
        <v>3.57</v>
      </c>
      <c r="W125" s="104">
        <v>2.0699999999999998</v>
      </c>
      <c r="X125" s="84">
        <v>9.23</v>
      </c>
      <c r="Y125" s="84">
        <v>9.16</v>
      </c>
      <c r="Z125" s="84">
        <v>100.57</v>
      </c>
      <c r="AA125" s="84">
        <v>103.56</v>
      </c>
      <c r="AB125" s="106">
        <f t="shared" si="1"/>
        <v>3.5701528958178054E-2</v>
      </c>
    </row>
    <row r="126" spans="2:28">
      <c r="B126" s="81">
        <v>8</v>
      </c>
      <c r="C126" s="81">
        <v>42699</v>
      </c>
      <c r="D126" s="103" t="s">
        <v>112</v>
      </c>
      <c r="E126" s="103" t="s">
        <v>113</v>
      </c>
      <c r="F126" s="103" t="s">
        <v>44</v>
      </c>
      <c r="G126" s="81">
        <v>4.75</v>
      </c>
      <c r="H126" s="103" t="s">
        <v>114</v>
      </c>
      <c r="I126" s="86">
        <v>33640504</v>
      </c>
      <c r="J126" s="84">
        <v>42528</v>
      </c>
      <c r="K126" s="84">
        <v>42711</v>
      </c>
      <c r="L126" s="84">
        <v>0</v>
      </c>
      <c r="M126" s="84">
        <v>6.5570000000000003E-2</v>
      </c>
      <c r="N126" s="84">
        <v>171</v>
      </c>
      <c r="O126" s="84">
        <v>2.2192599999999998</v>
      </c>
      <c r="P126" s="84">
        <v>137.75</v>
      </c>
      <c r="Q126" s="84">
        <v>139.96925999999999</v>
      </c>
      <c r="R126" s="84">
        <v>102.21755</v>
      </c>
      <c r="S126" s="84">
        <v>14.03279</v>
      </c>
      <c r="T126" s="84">
        <v>1.71</v>
      </c>
      <c r="U126" s="84">
        <v>47086365281.148003</v>
      </c>
      <c r="V126" s="84">
        <v>5.84</v>
      </c>
      <c r="W126" s="104">
        <v>3.38</v>
      </c>
      <c r="X126" s="84">
        <v>10.84</v>
      </c>
      <c r="Y126" s="84">
        <v>10.75</v>
      </c>
      <c r="Z126" s="84">
        <v>138.22999999999999</v>
      </c>
      <c r="AA126" s="84">
        <v>141.22</v>
      </c>
      <c r="AB126" s="106">
        <f t="shared" si="1"/>
        <v>5.8410612100869765E-2</v>
      </c>
    </row>
    <row r="127" spans="2:28">
      <c r="B127" s="81">
        <v>9</v>
      </c>
      <c r="C127" s="81">
        <v>42699</v>
      </c>
      <c r="D127" s="103" t="s">
        <v>42</v>
      </c>
      <c r="E127" s="103" t="s">
        <v>43</v>
      </c>
      <c r="F127" s="103" t="s">
        <v>44</v>
      </c>
      <c r="G127" s="81">
        <v>1.75</v>
      </c>
      <c r="H127" s="103" t="s">
        <v>45</v>
      </c>
      <c r="I127" s="86">
        <v>28897156</v>
      </c>
      <c r="J127" s="84">
        <v>42573</v>
      </c>
      <c r="K127" s="84">
        <v>42757</v>
      </c>
      <c r="L127" s="84">
        <v>0</v>
      </c>
      <c r="M127" s="84">
        <v>0.31522</v>
      </c>
      <c r="N127" s="84">
        <v>126</v>
      </c>
      <c r="O127" s="84">
        <v>0.59918000000000005</v>
      </c>
      <c r="P127" s="84">
        <v>100.26</v>
      </c>
      <c r="Q127" s="84">
        <v>100.85917999999999</v>
      </c>
      <c r="R127" s="84">
        <v>100.59836</v>
      </c>
      <c r="S127" s="84">
        <v>0.15761</v>
      </c>
      <c r="T127" s="84">
        <v>0.1</v>
      </c>
      <c r="U127" s="84">
        <v>29145435966.959</v>
      </c>
      <c r="V127" s="84">
        <v>3.1</v>
      </c>
      <c r="W127" s="104">
        <v>2.09</v>
      </c>
      <c r="X127" s="84">
        <v>0.16</v>
      </c>
      <c r="Y127" s="84">
        <v>0.16</v>
      </c>
      <c r="Z127" s="84">
        <v>0.02</v>
      </c>
      <c r="AA127" s="84">
        <v>0.05</v>
      </c>
      <c r="AB127" s="106">
        <f t="shared" si="1"/>
        <v>3.1026527253543719E-2</v>
      </c>
    </row>
    <row r="128" spans="2:28">
      <c r="B128" s="81">
        <v>9</v>
      </c>
      <c r="C128" s="81">
        <v>42699</v>
      </c>
      <c r="D128" s="103">
        <v>893114</v>
      </c>
      <c r="E128" s="103" t="s">
        <v>47</v>
      </c>
      <c r="F128" s="103" t="s">
        <v>44</v>
      </c>
      <c r="G128" s="81">
        <v>8.75</v>
      </c>
      <c r="H128" s="103" t="s">
        <v>45</v>
      </c>
      <c r="I128" s="86">
        <v>11144000</v>
      </c>
      <c r="J128" s="84">
        <v>42607</v>
      </c>
      <c r="K128" s="84">
        <v>42791</v>
      </c>
      <c r="L128" s="84">
        <v>0</v>
      </c>
      <c r="M128" s="84">
        <v>0.5</v>
      </c>
      <c r="N128" s="84">
        <v>92</v>
      </c>
      <c r="O128" s="84">
        <v>2.1875</v>
      </c>
      <c r="P128" s="84">
        <v>106.59</v>
      </c>
      <c r="Q128" s="84">
        <v>108.7775</v>
      </c>
      <c r="R128" s="84">
        <v>102.16408</v>
      </c>
      <c r="S128" s="84">
        <v>0.75</v>
      </c>
      <c r="T128" s="84">
        <v>-0.03</v>
      </c>
      <c r="U128" s="84">
        <v>12122164600</v>
      </c>
      <c r="V128" s="84">
        <v>1.29</v>
      </c>
      <c r="W128" s="104">
        <v>0.87</v>
      </c>
      <c r="X128" s="84">
        <v>0.73</v>
      </c>
      <c r="Y128" s="84">
        <v>0.73</v>
      </c>
      <c r="Z128" s="84">
        <v>0.54</v>
      </c>
      <c r="AA128" s="84">
        <v>0.91</v>
      </c>
      <c r="AB128" s="106">
        <f t="shared" si="1"/>
        <v>1.2904547756987477E-2</v>
      </c>
    </row>
    <row r="129" spans="2:28">
      <c r="B129" s="81">
        <v>9</v>
      </c>
      <c r="C129" s="81">
        <v>42699</v>
      </c>
      <c r="D129" s="103" t="s">
        <v>48</v>
      </c>
      <c r="E129" s="103" t="s">
        <v>49</v>
      </c>
      <c r="F129" s="103" t="s">
        <v>44</v>
      </c>
      <c r="G129" s="81">
        <v>1</v>
      </c>
      <c r="H129" s="103" t="s">
        <v>45</v>
      </c>
      <c r="I129" s="86">
        <v>32031136</v>
      </c>
      <c r="J129" s="84">
        <v>42620</v>
      </c>
      <c r="K129" s="84">
        <v>42801</v>
      </c>
      <c r="L129" s="84">
        <v>0</v>
      </c>
      <c r="M129" s="84">
        <v>0.56354000000000004</v>
      </c>
      <c r="N129" s="84">
        <v>79</v>
      </c>
      <c r="O129" s="84">
        <v>0.21823000000000001</v>
      </c>
      <c r="P129" s="84">
        <v>100.72</v>
      </c>
      <c r="Q129" s="84">
        <v>100.93823</v>
      </c>
      <c r="R129" s="84">
        <v>100.21793</v>
      </c>
      <c r="S129" s="84">
        <v>0.78176999999999996</v>
      </c>
      <c r="T129" s="84">
        <v>0.08</v>
      </c>
      <c r="U129" s="84">
        <v>32331662382.073002</v>
      </c>
      <c r="V129" s="84">
        <v>3.44</v>
      </c>
      <c r="W129" s="104">
        <v>2.3199999999999998</v>
      </c>
      <c r="X129" s="84">
        <v>0.78</v>
      </c>
      <c r="Y129" s="84">
        <v>0.78</v>
      </c>
      <c r="Z129" s="84">
        <v>0.61</v>
      </c>
      <c r="AA129" s="84">
        <v>1</v>
      </c>
      <c r="AB129" s="106">
        <f t="shared" si="1"/>
        <v>3.441839762448503E-2</v>
      </c>
    </row>
    <row r="130" spans="2:28">
      <c r="B130" s="81">
        <v>9</v>
      </c>
      <c r="C130" s="81">
        <v>42699</v>
      </c>
      <c r="D130" s="103" t="s">
        <v>52</v>
      </c>
      <c r="E130" s="103" t="s">
        <v>53</v>
      </c>
      <c r="F130" s="103" t="s">
        <v>44</v>
      </c>
      <c r="G130" s="81">
        <v>5</v>
      </c>
      <c r="H130" s="103" t="s">
        <v>54</v>
      </c>
      <c r="I130" s="86">
        <v>35237108</v>
      </c>
      <c r="J130" s="84">
        <v>42620</v>
      </c>
      <c r="K130" s="84">
        <v>42801</v>
      </c>
      <c r="L130" s="84">
        <v>0</v>
      </c>
      <c r="M130" s="84">
        <v>0.56354000000000004</v>
      </c>
      <c r="N130" s="84">
        <v>79</v>
      </c>
      <c r="O130" s="84">
        <v>1.0911599999999999</v>
      </c>
      <c r="P130" s="84">
        <v>106.28</v>
      </c>
      <c r="Q130" s="84">
        <v>107.37116</v>
      </c>
      <c r="R130" s="84">
        <v>101.08356999999999</v>
      </c>
      <c r="S130" s="84">
        <v>1.2817700000000001</v>
      </c>
      <c r="T130" s="84">
        <v>0.1</v>
      </c>
      <c r="U130" s="84">
        <v>37834491687.925003</v>
      </c>
      <c r="V130" s="84">
        <v>4.03</v>
      </c>
      <c r="W130" s="104">
        <v>2.72</v>
      </c>
      <c r="X130" s="84">
        <v>1.25</v>
      </c>
      <c r="Y130" s="84">
        <v>1.25</v>
      </c>
      <c r="Z130" s="84">
        <v>1.58</v>
      </c>
      <c r="AA130" s="84">
        <v>2.2000000000000002</v>
      </c>
      <c r="AB130" s="106">
        <f t="shared" si="1"/>
        <v>4.0276388001543387E-2</v>
      </c>
    </row>
    <row r="131" spans="2:28">
      <c r="B131" s="81">
        <v>9</v>
      </c>
      <c r="C131" s="81">
        <v>42699</v>
      </c>
      <c r="D131" s="103" t="s">
        <v>55</v>
      </c>
      <c r="E131" s="103" t="s">
        <v>56</v>
      </c>
      <c r="F131" s="103" t="s">
        <v>44</v>
      </c>
      <c r="G131" s="81">
        <v>1.25</v>
      </c>
      <c r="H131" s="103" t="s">
        <v>54</v>
      </c>
      <c r="I131" s="86">
        <v>34843352</v>
      </c>
      <c r="J131" s="84">
        <v>42573</v>
      </c>
      <c r="K131" s="84">
        <v>42757</v>
      </c>
      <c r="L131" s="84">
        <v>0</v>
      </c>
      <c r="M131" s="84">
        <v>0.31522</v>
      </c>
      <c r="N131" s="84">
        <v>126</v>
      </c>
      <c r="O131" s="84">
        <v>0.42798999999999998</v>
      </c>
      <c r="P131" s="84">
        <v>101.86</v>
      </c>
      <c r="Q131" s="84">
        <v>102.28798999999999</v>
      </c>
      <c r="R131" s="84">
        <v>100.42757</v>
      </c>
      <c r="S131" s="84">
        <v>1.65761</v>
      </c>
      <c r="T131" s="84">
        <v>0.13</v>
      </c>
      <c r="U131" s="84">
        <v>35640564106.439003</v>
      </c>
      <c r="V131" s="84">
        <v>3.79</v>
      </c>
      <c r="W131" s="104">
        <v>2.56</v>
      </c>
      <c r="X131" s="84">
        <v>1.64</v>
      </c>
      <c r="Y131" s="84">
        <v>1.64</v>
      </c>
      <c r="Z131" s="84">
        <v>2.71</v>
      </c>
      <c r="AA131" s="84">
        <v>3.52</v>
      </c>
      <c r="AB131" s="106">
        <f t="shared" si="1"/>
        <v>3.7940860957911417E-2</v>
      </c>
    </row>
    <row r="132" spans="2:28">
      <c r="B132" s="81">
        <v>9</v>
      </c>
      <c r="C132" s="81">
        <v>42699</v>
      </c>
      <c r="D132" s="103" t="s">
        <v>58</v>
      </c>
      <c r="E132" s="103" t="s">
        <v>59</v>
      </c>
      <c r="F132" s="103" t="s">
        <v>44</v>
      </c>
      <c r="G132" s="81">
        <v>4.5</v>
      </c>
      <c r="H132" s="103" t="s">
        <v>60</v>
      </c>
      <c r="I132" s="86">
        <v>36350428</v>
      </c>
      <c r="J132" s="84">
        <v>42620</v>
      </c>
      <c r="K132" s="84">
        <v>42801</v>
      </c>
      <c r="L132" s="84">
        <v>0</v>
      </c>
      <c r="M132" s="84">
        <v>0.56354000000000004</v>
      </c>
      <c r="N132" s="84">
        <v>79</v>
      </c>
      <c r="O132" s="84">
        <v>0.98204000000000002</v>
      </c>
      <c r="P132" s="84">
        <v>109.91</v>
      </c>
      <c r="Q132" s="84">
        <v>110.89203999999999</v>
      </c>
      <c r="R132" s="84">
        <v>100.97589000000001</v>
      </c>
      <c r="S132" s="84">
        <v>2.2817699999999999</v>
      </c>
      <c r="T132" s="84">
        <v>0.15</v>
      </c>
      <c r="U132" s="84">
        <v>40309732684.248001</v>
      </c>
      <c r="V132" s="84">
        <v>4.29</v>
      </c>
      <c r="W132" s="104">
        <v>2.89</v>
      </c>
      <c r="X132" s="84">
        <v>2.1800000000000002</v>
      </c>
      <c r="Y132" s="84">
        <v>2.1800000000000002</v>
      </c>
      <c r="Z132" s="84">
        <v>4.9000000000000004</v>
      </c>
      <c r="AA132" s="84">
        <v>5.98</v>
      </c>
      <c r="AB132" s="106">
        <f t="shared" si="1"/>
        <v>4.2911384860693721E-2</v>
      </c>
    </row>
    <row r="133" spans="2:28">
      <c r="B133" s="81">
        <v>9</v>
      </c>
      <c r="C133" s="81">
        <v>42699</v>
      </c>
      <c r="D133" s="103" t="s">
        <v>61</v>
      </c>
      <c r="E133" s="103" t="s">
        <v>62</v>
      </c>
      <c r="F133" s="103" t="s">
        <v>44</v>
      </c>
      <c r="G133" s="81">
        <v>1.75</v>
      </c>
      <c r="H133" s="103" t="s">
        <v>60</v>
      </c>
      <c r="I133" s="86">
        <v>30538427</v>
      </c>
      <c r="J133" s="84">
        <v>42573</v>
      </c>
      <c r="K133" s="84">
        <v>42757</v>
      </c>
      <c r="L133" s="84">
        <v>0</v>
      </c>
      <c r="M133" s="84">
        <v>0.31522</v>
      </c>
      <c r="N133" s="84">
        <v>126</v>
      </c>
      <c r="O133" s="84">
        <v>0.59918000000000005</v>
      </c>
      <c r="P133" s="84">
        <v>104</v>
      </c>
      <c r="Q133" s="84">
        <v>104.59918</v>
      </c>
      <c r="R133" s="84">
        <v>100.59836</v>
      </c>
      <c r="S133" s="84">
        <v>2.65761</v>
      </c>
      <c r="T133" s="84">
        <v>0.24</v>
      </c>
      <c r="U133" s="84">
        <v>31942945687.431999</v>
      </c>
      <c r="V133" s="84">
        <v>3.4</v>
      </c>
      <c r="W133" s="104">
        <v>2.29</v>
      </c>
      <c r="X133" s="84">
        <v>2.59</v>
      </c>
      <c r="Y133" s="84">
        <v>2.59</v>
      </c>
      <c r="Z133" s="84">
        <v>6.84</v>
      </c>
      <c r="AA133" s="84">
        <v>8.1199999999999992</v>
      </c>
      <c r="AB133" s="106">
        <f t="shared" si="1"/>
        <v>3.4004592556210911E-2</v>
      </c>
    </row>
    <row r="134" spans="2:28">
      <c r="B134" s="81">
        <v>9</v>
      </c>
      <c r="C134" s="81">
        <v>42699</v>
      </c>
      <c r="D134" s="103" t="s">
        <v>64</v>
      </c>
      <c r="E134" s="103" t="s">
        <v>65</v>
      </c>
      <c r="F134" s="103" t="s">
        <v>44</v>
      </c>
      <c r="G134" s="81">
        <v>3.75</v>
      </c>
      <c r="H134" s="103" t="s">
        <v>60</v>
      </c>
      <c r="I134" s="86">
        <v>28739769</v>
      </c>
      <c r="J134" s="84">
        <v>42620</v>
      </c>
      <c r="K134" s="84">
        <v>42801</v>
      </c>
      <c r="L134" s="84">
        <v>0</v>
      </c>
      <c r="M134" s="84">
        <v>0.56354000000000004</v>
      </c>
      <c r="N134" s="84">
        <v>79</v>
      </c>
      <c r="O134" s="84">
        <v>0.81837000000000004</v>
      </c>
      <c r="P134" s="84">
        <v>109.78</v>
      </c>
      <c r="Q134" s="84">
        <v>110.59837</v>
      </c>
      <c r="R134" s="84">
        <v>100.81408999999999</v>
      </c>
      <c r="S134" s="84">
        <v>2.7817699999999999</v>
      </c>
      <c r="T134" s="84">
        <v>0.22</v>
      </c>
      <c r="U134" s="84">
        <v>31785716103.400002</v>
      </c>
      <c r="V134" s="84">
        <v>3.38</v>
      </c>
      <c r="W134" s="104">
        <v>2.2799999999999998</v>
      </c>
      <c r="X134" s="84">
        <v>2.65</v>
      </c>
      <c r="Y134" s="84">
        <v>2.65</v>
      </c>
      <c r="Z134" s="84">
        <v>7.27</v>
      </c>
      <c r="AA134" s="84">
        <v>8.57</v>
      </c>
      <c r="AB134" s="106">
        <f t="shared" ref="AB134:AB197" si="2">U134/SUMIF($B$5:$B$216,B134,$U$5:$U$216)</f>
        <v>3.3837215132879093E-2</v>
      </c>
    </row>
    <row r="135" spans="2:28">
      <c r="B135" s="81">
        <v>9</v>
      </c>
      <c r="C135" s="81">
        <v>42699</v>
      </c>
      <c r="D135" s="103" t="s">
        <v>67</v>
      </c>
      <c r="E135" s="103" t="s">
        <v>68</v>
      </c>
      <c r="F135" s="103" t="s">
        <v>44</v>
      </c>
      <c r="G135" s="81">
        <v>4.75</v>
      </c>
      <c r="H135" s="103" t="s">
        <v>69</v>
      </c>
      <c r="I135" s="86">
        <v>33308503</v>
      </c>
      <c r="J135" s="84">
        <v>42620</v>
      </c>
      <c r="K135" s="84">
        <v>42801</v>
      </c>
      <c r="L135" s="84">
        <v>0</v>
      </c>
      <c r="M135" s="84">
        <v>0.56354000000000004</v>
      </c>
      <c r="N135" s="84">
        <v>79</v>
      </c>
      <c r="O135" s="84">
        <v>1.0366</v>
      </c>
      <c r="P135" s="84">
        <v>114.37</v>
      </c>
      <c r="Q135" s="84">
        <v>115.4066</v>
      </c>
      <c r="R135" s="84">
        <v>101.02975000000001</v>
      </c>
      <c r="S135" s="84">
        <v>3.2817699999999999</v>
      </c>
      <c r="T135" s="84">
        <v>0.34</v>
      </c>
      <c r="U135" s="84">
        <v>38440211559.297997</v>
      </c>
      <c r="V135" s="84">
        <v>4.09</v>
      </c>
      <c r="W135" s="104">
        <v>2.76</v>
      </c>
      <c r="X135" s="84">
        <v>3.07</v>
      </c>
      <c r="Y135" s="84">
        <v>3.06</v>
      </c>
      <c r="Z135" s="84">
        <v>9.82</v>
      </c>
      <c r="AA135" s="84">
        <v>11.32</v>
      </c>
      <c r="AB135" s="106">
        <f t="shared" si="2"/>
        <v>4.0921201965502356E-2</v>
      </c>
    </row>
    <row r="136" spans="2:28">
      <c r="B136" s="81">
        <v>9</v>
      </c>
      <c r="C136" s="81">
        <v>42699</v>
      </c>
      <c r="D136" s="103" t="s">
        <v>70</v>
      </c>
      <c r="E136" s="103" t="s">
        <v>71</v>
      </c>
      <c r="F136" s="103" t="s">
        <v>44</v>
      </c>
      <c r="G136" s="81">
        <v>2</v>
      </c>
      <c r="H136" s="103" t="s">
        <v>69</v>
      </c>
      <c r="I136" s="86">
        <v>32153791</v>
      </c>
      <c r="J136" s="84">
        <v>42573</v>
      </c>
      <c r="K136" s="84">
        <v>42757</v>
      </c>
      <c r="L136" s="84">
        <v>0</v>
      </c>
      <c r="M136" s="84">
        <v>0.31522</v>
      </c>
      <c r="N136" s="84">
        <v>126</v>
      </c>
      <c r="O136" s="84">
        <v>0.68478000000000006</v>
      </c>
      <c r="P136" s="84">
        <v>105.44</v>
      </c>
      <c r="Q136" s="84">
        <v>106.12478</v>
      </c>
      <c r="R136" s="84">
        <v>100.68371</v>
      </c>
      <c r="S136" s="84">
        <v>3.65761</v>
      </c>
      <c r="T136" s="84">
        <v>0.5</v>
      </c>
      <c r="U136" s="84">
        <v>34123140799.203999</v>
      </c>
      <c r="V136" s="84">
        <v>3.63</v>
      </c>
      <c r="W136" s="104">
        <v>2.4500000000000002</v>
      </c>
      <c r="X136" s="84">
        <v>3.53</v>
      </c>
      <c r="Y136" s="84">
        <v>3.52</v>
      </c>
      <c r="Z136" s="84">
        <v>12.75</v>
      </c>
      <c r="AA136" s="84">
        <v>14.44</v>
      </c>
      <c r="AB136" s="106">
        <f t="shared" si="2"/>
        <v>3.6325500815401882E-2</v>
      </c>
    </row>
    <row r="137" spans="2:28">
      <c r="B137" s="81">
        <v>9</v>
      </c>
      <c r="C137" s="81">
        <v>42699</v>
      </c>
      <c r="D137" s="103" t="s">
        <v>73</v>
      </c>
      <c r="E137" s="103" t="s">
        <v>74</v>
      </c>
      <c r="F137" s="103" t="s">
        <v>44</v>
      </c>
      <c r="G137" s="81">
        <v>3.75</v>
      </c>
      <c r="H137" s="103" t="s">
        <v>69</v>
      </c>
      <c r="I137" s="86">
        <v>24582138</v>
      </c>
      <c r="J137" s="84">
        <v>42620</v>
      </c>
      <c r="K137" s="84">
        <v>42801</v>
      </c>
      <c r="L137" s="84">
        <v>0</v>
      </c>
      <c r="M137" s="84">
        <v>0.56354000000000004</v>
      </c>
      <c r="N137" s="84">
        <v>79</v>
      </c>
      <c r="O137" s="84">
        <v>0.81837000000000004</v>
      </c>
      <c r="P137" s="84">
        <v>112.35</v>
      </c>
      <c r="Q137" s="84">
        <v>113.16837</v>
      </c>
      <c r="R137" s="84">
        <v>100.81408999999999</v>
      </c>
      <c r="S137" s="84">
        <v>3.7817699999999999</v>
      </c>
      <c r="T137" s="84">
        <v>0.45</v>
      </c>
      <c r="U137" s="84">
        <v>27819204926.493999</v>
      </c>
      <c r="V137" s="84">
        <v>2.96</v>
      </c>
      <c r="W137" s="104">
        <v>2</v>
      </c>
      <c r="X137" s="84">
        <v>3.55</v>
      </c>
      <c r="Y137" s="84">
        <v>3.54</v>
      </c>
      <c r="Z137" s="84">
        <v>13.13</v>
      </c>
      <c r="AA137" s="84">
        <v>14.84</v>
      </c>
      <c r="AB137" s="106">
        <f t="shared" si="2"/>
        <v>2.9614699220910028E-2</v>
      </c>
    </row>
    <row r="138" spans="2:28">
      <c r="B138" s="81">
        <v>9</v>
      </c>
      <c r="C138" s="81">
        <v>42699</v>
      </c>
      <c r="D138" s="103" t="s">
        <v>75</v>
      </c>
      <c r="E138" s="103" t="s">
        <v>76</v>
      </c>
      <c r="F138" s="103" t="s">
        <v>44</v>
      </c>
      <c r="G138" s="81">
        <v>1.5</v>
      </c>
      <c r="H138" s="103" t="s">
        <v>77</v>
      </c>
      <c r="I138" s="86">
        <v>32456055</v>
      </c>
      <c r="J138" s="84">
        <v>42573</v>
      </c>
      <c r="K138" s="84">
        <v>42757</v>
      </c>
      <c r="L138" s="84">
        <v>0</v>
      </c>
      <c r="M138" s="84">
        <v>0.31522</v>
      </c>
      <c r="N138" s="84">
        <v>126</v>
      </c>
      <c r="O138" s="84">
        <v>0.51358999999999999</v>
      </c>
      <c r="P138" s="84">
        <v>103.62</v>
      </c>
      <c r="Q138" s="84">
        <v>104.13359</v>
      </c>
      <c r="R138" s="84">
        <v>100.51298</v>
      </c>
      <c r="S138" s="84">
        <v>4.15761</v>
      </c>
      <c r="T138" s="84">
        <v>0.62</v>
      </c>
      <c r="U138" s="84">
        <v>33797654256.082001</v>
      </c>
      <c r="V138" s="84">
        <v>3.6</v>
      </c>
      <c r="W138" s="104">
        <v>2.4300000000000002</v>
      </c>
      <c r="X138" s="84">
        <v>4.03</v>
      </c>
      <c r="Y138" s="84">
        <v>4.0199999999999996</v>
      </c>
      <c r="Z138" s="84">
        <v>16.579999999999998</v>
      </c>
      <c r="AA138" s="84">
        <v>18.48</v>
      </c>
      <c r="AB138" s="106">
        <f t="shared" si="2"/>
        <v>3.5979006869924966E-2</v>
      </c>
    </row>
    <row r="139" spans="2:28">
      <c r="B139" s="81">
        <v>9</v>
      </c>
      <c r="C139" s="81">
        <v>42699</v>
      </c>
      <c r="D139" s="103">
        <v>999799</v>
      </c>
      <c r="E139" s="103" t="s">
        <v>79</v>
      </c>
      <c r="F139" s="103" t="s">
        <v>44</v>
      </c>
      <c r="G139" s="81">
        <v>8</v>
      </c>
      <c r="H139" s="103" t="s">
        <v>77</v>
      </c>
      <c r="I139" s="86">
        <v>24072000</v>
      </c>
      <c r="J139" s="84">
        <v>42528</v>
      </c>
      <c r="K139" s="84">
        <v>42711</v>
      </c>
      <c r="L139" s="84">
        <v>0</v>
      </c>
      <c r="M139" s="84">
        <v>6.5570000000000003E-2</v>
      </c>
      <c r="N139" s="84">
        <v>171</v>
      </c>
      <c r="O139" s="84">
        <v>3.7376999999999998</v>
      </c>
      <c r="P139" s="84">
        <v>133.21</v>
      </c>
      <c r="Q139" s="84">
        <v>136.9477</v>
      </c>
      <c r="R139" s="84">
        <v>103.73287000000001</v>
      </c>
      <c r="S139" s="84">
        <v>4.5327900000000003</v>
      </c>
      <c r="T139" s="84">
        <v>0.56999999999999995</v>
      </c>
      <c r="U139" s="84">
        <v>32966051527.868999</v>
      </c>
      <c r="V139" s="84">
        <v>3.51</v>
      </c>
      <c r="W139" s="104">
        <v>2.37</v>
      </c>
      <c r="X139" s="84">
        <v>3.88</v>
      </c>
      <c r="Y139" s="84">
        <v>3.87</v>
      </c>
      <c r="Z139" s="84">
        <v>16.7</v>
      </c>
      <c r="AA139" s="84">
        <v>18.54</v>
      </c>
      <c r="AB139" s="106">
        <f t="shared" si="2"/>
        <v>3.5093731221954826E-2</v>
      </c>
    </row>
    <row r="140" spans="2:28">
      <c r="B140" s="81">
        <v>9</v>
      </c>
      <c r="C140" s="81">
        <v>42699</v>
      </c>
      <c r="D140" s="103" t="s">
        <v>80</v>
      </c>
      <c r="E140" s="103" t="s">
        <v>81</v>
      </c>
      <c r="F140" s="103" t="s">
        <v>44</v>
      </c>
      <c r="G140" s="81">
        <v>3.75</v>
      </c>
      <c r="H140" s="103" t="s">
        <v>77</v>
      </c>
      <c r="I140" s="86">
        <v>28384784</v>
      </c>
      <c r="J140" s="84">
        <v>42620</v>
      </c>
      <c r="K140" s="84">
        <v>42801</v>
      </c>
      <c r="L140" s="84">
        <v>0</v>
      </c>
      <c r="M140" s="84">
        <v>0.56354000000000004</v>
      </c>
      <c r="N140" s="84">
        <v>79</v>
      </c>
      <c r="O140" s="84">
        <v>0.81837000000000004</v>
      </c>
      <c r="P140" s="84">
        <v>114.59</v>
      </c>
      <c r="Q140" s="84">
        <v>115.40837000000001</v>
      </c>
      <c r="R140" s="84">
        <v>100.81408999999999</v>
      </c>
      <c r="S140" s="84">
        <v>4.7817699999999999</v>
      </c>
      <c r="T140" s="84">
        <v>0.65</v>
      </c>
      <c r="U140" s="84">
        <v>32758416589.466999</v>
      </c>
      <c r="V140" s="84">
        <v>3.49</v>
      </c>
      <c r="W140" s="104">
        <v>2.35</v>
      </c>
      <c r="X140" s="84">
        <v>4.42</v>
      </c>
      <c r="Y140" s="84">
        <v>4.41</v>
      </c>
      <c r="Z140" s="84">
        <v>20.55</v>
      </c>
      <c r="AA140" s="84">
        <v>22.62</v>
      </c>
      <c r="AB140" s="106">
        <f t="shared" si="2"/>
        <v>3.4872695205117717E-2</v>
      </c>
    </row>
    <row r="141" spans="2:28">
      <c r="B141" s="81">
        <v>9</v>
      </c>
      <c r="C141" s="81">
        <v>42699</v>
      </c>
      <c r="D141" s="103" t="s">
        <v>83</v>
      </c>
      <c r="E141" s="103" t="s">
        <v>84</v>
      </c>
      <c r="F141" s="103" t="s">
        <v>44</v>
      </c>
      <c r="G141" s="81">
        <v>4</v>
      </c>
      <c r="H141" s="103" t="s">
        <v>85</v>
      </c>
      <c r="I141" s="86">
        <v>37947588</v>
      </c>
      <c r="J141" s="84">
        <v>42620</v>
      </c>
      <c r="K141" s="84">
        <v>42801</v>
      </c>
      <c r="L141" s="84">
        <v>0</v>
      </c>
      <c r="M141" s="84">
        <v>0.56354000000000004</v>
      </c>
      <c r="N141" s="84">
        <v>79</v>
      </c>
      <c r="O141" s="84">
        <v>0.87292999999999998</v>
      </c>
      <c r="P141" s="84">
        <v>117.13</v>
      </c>
      <c r="Q141" s="84">
        <v>118.00293000000001</v>
      </c>
      <c r="R141" s="84">
        <v>100.86806</v>
      </c>
      <c r="S141" s="84">
        <v>5.2817699999999999</v>
      </c>
      <c r="T141" s="84">
        <v>0.69</v>
      </c>
      <c r="U141" s="84">
        <v>44779265012.466003</v>
      </c>
      <c r="V141" s="84">
        <v>4.7699999999999996</v>
      </c>
      <c r="W141" s="104">
        <v>3.21</v>
      </c>
      <c r="X141" s="84">
        <v>4.82</v>
      </c>
      <c r="Y141" s="84">
        <v>4.8</v>
      </c>
      <c r="Z141" s="84">
        <v>24.65</v>
      </c>
      <c r="AA141" s="84">
        <v>26.87</v>
      </c>
      <c r="AB141" s="106">
        <f t="shared" si="2"/>
        <v>4.7669387683134244E-2</v>
      </c>
    </row>
    <row r="142" spans="2:28">
      <c r="B142" s="81">
        <v>9</v>
      </c>
      <c r="C142" s="81">
        <v>42699</v>
      </c>
      <c r="D142" s="103" t="s">
        <v>87</v>
      </c>
      <c r="E142" s="103" t="s">
        <v>88</v>
      </c>
      <c r="F142" s="103" t="s">
        <v>44</v>
      </c>
      <c r="G142" s="81">
        <v>0.5</v>
      </c>
      <c r="H142" s="103" t="s">
        <v>85</v>
      </c>
      <c r="I142" s="86">
        <v>11220561</v>
      </c>
      <c r="J142" s="84">
        <v>42585</v>
      </c>
      <c r="K142" s="84">
        <v>42757</v>
      </c>
      <c r="L142" s="84">
        <v>0</v>
      </c>
      <c r="M142" s="84">
        <v>0.31522</v>
      </c>
      <c r="N142" s="84">
        <v>114</v>
      </c>
      <c r="O142" s="84">
        <v>0.15489</v>
      </c>
      <c r="P142" s="84">
        <v>98</v>
      </c>
      <c r="Q142" s="84">
        <v>98.154889999999995</v>
      </c>
      <c r="R142" s="84">
        <v>100.15483999999999</v>
      </c>
      <c r="S142" s="84">
        <v>5.65761</v>
      </c>
      <c r="T142" s="84">
        <v>0.86</v>
      </c>
      <c r="U142" s="84">
        <v>11013529453.288</v>
      </c>
      <c r="V142" s="84">
        <v>1.17</v>
      </c>
      <c r="W142" s="104">
        <v>0.79</v>
      </c>
      <c r="X142" s="84">
        <v>5.58</v>
      </c>
      <c r="Y142" s="84">
        <v>5.55</v>
      </c>
      <c r="Z142" s="84">
        <v>31.4</v>
      </c>
      <c r="AA142" s="84">
        <v>33.89</v>
      </c>
      <c r="AB142" s="106">
        <f t="shared" si="2"/>
        <v>1.1724359591928258E-2</v>
      </c>
    </row>
    <row r="143" spans="2:28">
      <c r="B143" s="81">
        <v>9</v>
      </c>
      <c r="C143" s="81">
        <v>42699</v>
      </c>
      <c r="D143" s="103" t="s">
        <v>89</v>
      </c>
      <c r="E143" s="103" t="s">
        <v>90</v>
      </c>
      <c r="F143" s="103" t="s">
        <v>44</v>
      </c>
      <c r="G143" s="81">
        <v>1.75</v>
      </c>
      <c r="H143" s="103" t="s">
        <v>85</v>
      </c>
      <c r="I143" s="86">
        <v>29050714</v>
      </c>
      <c r="J143" s="84">
        <v>42620</v>
      </c>
      <c r="K143" s="84">
        <v>42801</v>
      </c>
      <c r="L143" s="84">
        <v>0</v>
      </c>
      <c r="M143" s="84">
        <v>0.56354000000000004</v>
      </c>
      <c r="N143" s="84">
        <v>79</v>
      </c>
      <c r="O143" s="84">
        <v>0.38191000000000003</v>
      </c>
      <c r="P143" s="84">
        <v>105.19</v>
      </c>
      <c r="Q143" s="84">
        <v>105.57191</v>
      </c>
      <c r="R143" s="84">
        <v>100.38097</v>
      </c>
      <c r="S143" s="84">
        <v>5.7817699999999999</v>
      </c>
      <c r="T143" s="84">
        <v>0.83</v>
      </c>
      <c r="U143" s="84">
        <v>30669392498.879002</v>
      </c>
      <c r="V143" s="84">
        <v>3.26</v>
      </c>
      <c r="W143" s="104">
        <v>2.2000000000000002</v>
      </c>
      <c r="X143" s="84">
        <v>5.51</v>
      </c>
      <c r="Y143" s="84">
        <v>5.49</v>
      </c>
      <c r="Z143" s="84">
        <v>31.35</v>
      </c>
      <c r="AA143" s="84">
        <v>33.83</v>
      </c>
      <c r="AB143" s="106">
        <f t="shared" si="2"/>
        <v>3.2648842285112806E-2</v>
      </c>
    </row>
    <row r="144" spans="2:28">
      <c r="B144" s="81">
        <v>9</v>
      </c>
      <c r="C144" s="81">
        <v>42699</v>
      </c>
      <c r="D144" s="103" t="s">
        <v>92</v>
      </c>
      <c r="E144" s="103" t="s">
        <v>93</v>
      </c>
      <c r="F144" s="103" t="s">
        <v>44</v>
      </c>
      <c r="G144" s="81">
        <v>2.25</v>
      </c>
      <c r="H144" s="103" t="s">
        <v>94</v>
      </c>
      <c r="I144" s="86">
        <v>27477141</v>
      </c>
      <c r="J144" s="84">
        <v>42620</v>
      </c>
      <c r="K144" s="84">
        <v>42801</v>
      </c>
      <c r="L144" s="84">
        <v>0</v>
      </c>
      <c r="M144" s="84">
        <v>0.56354000000000004</v>
      </c>
      <c r="N144" s="84">
        <v>79</v>
      </c>
      <c r="O144" s="84">
        <v>0.49102000000000001</v>
      </c>
      <c r="P144" s="84">
        <v>108.29</v>
      </c>
      <c r="Q144" s="84">
        <v>108.78102</v>
      </c>
      <c r="R144" s="84">
        <v>100.48947</v>
      </c>
      <c r="S144" s="84">
        <v>6.7817699999999999</v>
      </c>
      <c r="T144" s="84">
        <v>0.98</v>
      </c>
      <c r="U144" s="84">
        <v>29889914823.506001</v>
      </c>
      <c r="V144" s="84">
        <v>3.18</v>
      </c>
      <c r="W144" s="104">
        <v>2.15</v>
      </c>
      <c r="X144" s="84">
        <v>6.32</v>
      </c>
      <c r="Y144" s="84">
        <v>6.29</v>
      </c>
      <c r="Z144" s="84">
        <v>41.83</v>
      </c>
      <c r="AA144" s="84">
        <v>44.55</v>
      </c>
      <c r="AB144" s="106">
        <f t="shared" si="2"/>
        <v>3.1819055921103491E-2</v>
      </c>
    </row>
    <row r="145" spans="2:28">
      <c r="B145" s="81">
        <v>9</v>
      </c>
      <c r="C145" s="81">
        <v>42699</v>
      </c>
      <c r="D145" s="103" t="s">
        <v>95</v>
      </c>
      <c r="E145" s="103" t="s">
        <v>96</v>
      </c>
      <c r="F145" s="103" t="s">
        <v>44</v>
      </c>
      <c r="G145" s="81">
        <v>2.75</v>
      </c>
      <c r="H145" s="103" t="s">
        <v>97</v>
      </c>
      <c r="I145" s="86">
        <v>26915016</v>
      </c>
      <c r="J145" s="84">
        <v>42620</v>
      </c>
      <c r="K145" s="84">
        <v>42801</v>
      </c>
      <c r="L145" s="84">
        <v>0</v>
      </c>
      <c r="M145" s="84">
        <v>0.56354000000000004</v>
      </c>
      <c r="N145" s="84">
        <v>79</v>
      </c>
      <c r="O145" s="84">
        <v>0.60014000000000001</v>
      </c>
      <c r="P145" s="84">
        <v>111.85</v>
      </c>
      <c r="Q145" s="84">
        <v>112.45014</v>
      </c>
      <c r="R145" s="84">
        <v>100.59783</v>
      </c>
      <c r="S145" s="84">
        <v>7.7817699999999999</v>
      </c>
      <c r="T145" s="84">
        <v>1.1499999999999999</v>
      </c>
      <c r="U145" s="84">
        <v>30265972667.436001</v>
      </c>
      <c r="V145" s="84">
        <v>3.22</v>
      </c>
      <c r="W145" s="104">
        <v>2.17</v>
      </c>
      <c r="X145" s="84">
        <v>7.07</v>
      </c>
      <c r="Y145" s="84">
        <v>7.03</v>
      </c>
      <c r="Z145" s="84">
        <v>53.18</v>
      </c>
      <c r="AA145" s="84">
        <v>56.07</v>
      </c>
      <c r="AB145" s="106">
        <f t="shared" si="2"/>
        <v>3.2219385116962158E-2</v>
      </c>
    </row>
    <row r="146" spans="2:28">
      <c r="B146" s="81">
        <v>9</v>
      </c>
      <c r="C146" s="81">
        <v>42699</v>
      </c>
      <c r="D146" s="103">
        <v>3088069</v>
      </c>
      <c r="E146" s="103" t="s">
        <v>99</v>
      </c>
      <c r="F146" s="103" t="s">
        <v>44</v>
      </c>
      <c r="G146" s="81">
        <v>5</v>
      </c>
      <c r="H146" s="103" t="s">
        <v>100</v>
      </c>
      <c r="I146" s="86">
        <v>35076458</v>
      </c>
      <c r="J146" s="84">
        <v>42620</v>
      </c>
      <c r="K146" s="84">
        <v>42801</v>
      </c>
      <c r="L146" s="84">
        <v>0</v>
      </c>
      <c r="M146" s="84">
        <v>0.56354000000000004</v>
      </c>
      <c r="N146" s="84">
        <v>79</v>
      </c>
      <c r="O146" s="84">
        <v>1.0911599999999999</v>
      </c>
      <c r="P146" s="84">
        <v>129.59</v>
      </c>
      <c r="Q146" s="84">
        <v>130.68116000000001</v>
      </c>
      <c r="R146" s="84">
        <v>101.08356999999999</v>
      </c>
      <c r="S146" s="84">
        <v>8.2817699999999999</v>
      </c>
      <c r="T146" s="84">
        <v>1.23</v>
      </c>
      <c r="U146" s="84">
        <v>45838322278.830002</v>
      </c>
      <c r="V146" s="84">
        <v>4.88</v>
      </c>
      <c r="W146" s="104">
        <v>3.29</v>
      </c>
      <c r="X146" s="84">
        <v>7.02</v>
      </c>
      <c r="Y146" s="84">
        <v>6.98</v>
      </c>
      <c r="Z146" s="84">
        <v>54.73</v>
      </c>
      <c r="AA146" s="84">
        <v>57.53</v>
      </c>
      <c r="AB146" s="106">
        <f t="shared" si="2"/>
        <v>4.8796798135156888E-2</v>
      </c>
    </row>
    <row r="147" spans="2:28">
      <c r="B147" s="81">
        <v>9</v>
      </c>
      <c r="C147" s="81">
        <v>42699</v>
      </c>
      <c r="D147" s="103" t="s">
        <v>102</v>
      </c>
      <c r="E147" s="103" t="s">
        <v>103</v>
      </c>
      <c r="F147" s="103" t="s">
        <v>44</v>
      </c>
      <c r="G147" s="81">
        <v>2</v>
      </c>
      <c r="H147" s="103" t="s">
        <v>100</v>
      </c>
      <c r="I147" s="86">
        <v>25443304</v>
      </c>
      <c r="J147" s="84">
        <v>42620</v>
      </c>
      <c r="K147" s="84">
        <v>42801</v>
      </c>
      <c r="L147" s="84">
        <v>0</v>
      </c>
      <c r="M147" s="84">
        <v>0.56354000000000004</v>
      </c>
      <c r="N147" s="84">
        <v>79</v>
      </c>
      <c r="O147" s="84">
        <v>0.43646000000000001</v>
      </c>
      <c r="P147" s="84">
        <v>105.81</v>
      </c>
      <c r="Q147" s="84">
        <v>106.24646</v>
      </c>
      <c r="R147" s="84">
        <v>100.43523999999999</v>
      </c>
      <c r="S147" s="84">
        <v>8.7817699999999999</v>
      </c>
      <c r="T147" s="84">
        <v>1.3</v>
      </c>
      <c r="U147" s="84">
        <v>27032610847.262001</v>
      </c>
      <c r="V147" s="84">
        <v>2.88</v>
      </c>
      <c r="W147" s="104">
        <v>1.94</v>
      </c>
      <c r="X147" s="84">
        <v>8.09</v>
      </c>
      <c r="Y147" s="84">
        <v>8.0399999999999991</v>
      </c>
      <c r="Z147" s="84">
        <v>69.02</v>
      </c>
      <c r="AA147" s="84">
        <v>72.13</v>
      </c>
      <c r="AB147" s="106">
        <f t="shared" si="2"/>
        <v>2.8777337149385861E-2</v>
      </c>
    </row>
    <row r="148" spans="2:28">
      <c r="B148" s="81">
        <v>9</v>
      </c>
      <c r="C148" s="81">
        <v>42699</v>
      </c>
      <c r="D148" s="103" t="s">
        <v>104</v>
      </c>
      <c r="E148" s="103" t="s">
        <v>105</v>
      </c>
      <c r="F148" s="103" t="s">
        <v>44</v>
      </c>
      <c r="G148" s="81">
        <v>1.5</v>
      </c>
      <c r="H148" s="103" t="s">
        <v>106</v>
      </c>
      <c r="I148" s="86">
        <v>19453285</v>
      </c>
      <c r="J148" s="84">
        <v>42573</v>
      </c>
      <c r="K148" s="84">
        <v>42757</v>
      </c>
      <c r="L148" s="84">
        <v>0</v>
      </c>
      <c r="M148" s="84">
        <v>0.31522</v>
      </c>
      <c r="N148" s="84">
        <v>126</v>
      </c>
      <c r="O148" s="84">
        <v>0.51358999999999999</v>
      </c>
      <c r="P148" s="84">
        <v>100.6</v>
      </c>
      <c r="Q148" s="84">
        <v>101.11359</v>
      </c>
      <c r="R148" s="84">
        <v>100.51298</v>
      </c>
      <c r="S148" s="84">
        <v>9.65761</v>
      </c>
      <c r="T148" s="84">
        <v>1.43</v>
      </c>
      <c r="U148" s="84">
        <v>19669914244.375</v>
      </c>
      <c r="V148" s="84">
        <v>2.09</v>
      </c>
      <c r="W148" s="104">
        <v>1.41</v>
      </c>
      <c r="X148" s="84">
        <v>8.98</v>
      </c>
      <c r="Y148" s="84">
        <v>8.92</v>
      </c>
      <c r="Z148" s="84">
        <v>84.68</v>
      </c>
      <c r="AA148" s="84">
        <v>87.91</v>
      </c>
      <c r="AB148" s="106">
        <f t="shared" si="2"/>
        <v>2.0939440777960186E-2</v>
      </c>
    </row>
    <row r="149" spans="2:28">
      <c r="B149" s="81">
        <v>9</v>
      </c>
      <c r="C149" s="81">
        <v>42699</v>
      </c>
      <c r="D149" s="103" t="s">
        <v>108</v>
      </c>
      <c r="E149" s="103" t="s">
        <v>109</v>
      </c>
      <c r="F149" s="103" t="s">
        <v>44</v>
      </c>
      <c r="G149" s="81">
        <v>4.25</v>
      </c>
      <c r="H149" s="103" t="s">
        <v>110</v>
      </c>
      <c r="I149" s="86">
        <v>31004407</v>
      </c>
      <c r="J149" s="84">
        <v>42528</v>
      </c>
      <c r="K149" s="84">
        <v>42711</v>
      </c>
      <c r="L149" s="84">
        <v>0</v>
      </c>
      <c r="M149" s="84">
        <v>6.5570000000000003E-2</v>
      </c>
      <c r="N149" s="84">
        <v>171</v>
      </c>
      <c r="O149" s="84">
        <v>1.98566</v>
      </c>
      <c r="P149" s="84">
        <v>127.3</v>
      </c>
      <c r="Q149" s="84">
        <v>129.28566000000001</v>
      </c>
      <c r="R149" s="84">
        <v>101.98428</v>
      </c>
      <c r="S149" s="84">
        <v>11.03279</v>
      </c>
      <c r="T149" s="84">
        <v>1.55</v>
      </c>
      <c r="U149" s="84">
        <v>40084250897.537003</v>
      </c>
      <c r="V149" s="84">
        <v>4.2699999999999996</v>
      </c>
      <c r="W149" s="104">
        <v>2.88</v>
      </c>
      <c r="X149" s="84">
        <v>9.06</v>
      </c>
      <c r="Y149" s="84">
        <v>8.99</v>
      </c>
      <c r="Z149" s="84">
        <v>93.23</v>
      </c>
      <c r="AA149" s="84">
        <v>96.26</v>
      </c>
      <c r="AB149" s="106">
        <f t="shared" si="2"/>
        <v>4.2671350132494852E-2</v>
      </c>
    </row>
    <row r="150" spans="2:28">
      <c r="B150" s="81">
        <v>9</v>
      </c>
      <c r="C150" s="81">
        <v>42699</v>
      </c>
      <c r="D150" s="103">
        <v>240419</v>
      </c>
      <c r="E150" s="103" t="s">
        <v>111</v>
      </c>
      <c r="F150" s="103" t="s">
        <v>44</v>
      </c>
      <c r="G150" s="81">
        <v>6</v>
      </c>
      <c r="H150" s="103">
        <v>2028</v>
      </c>
      <c r="I150" s="86">
        <v>19027662</v>
      </c>
      <c r="J150" s="84">
        <v>42528</v>
      </c>
      <c r="K150" s="84">
        <v>42711</v>
      </c>
      <c r="L150" s="84">
        <v>0</v>
      </c>
      <c r="M150" s="84">
        <v>6.5570000000000003E-2</v>
      </c>
      <c r="N150" s="84">
        <v>171</v>
      </c>
      <c r="O150" s="84">
        <v>2.80328</v>
      </c>
      <c r="P150" s="84">
        <v>148.44999999999999</v>
      </c>
      <c r="Q150" s="84">
        <v>151.25327999999999</v>
      </c>
      <c r="R150" s="84">
        <v>102.80055</v>
      </c>
      <c r="S150" s="84">
        <v>12.03279</v>
      </c>
      <c r="T150" s="84">
        <v>1.57</v>
      </c>
      <c r="U150" s="84">
        <v>28779962632.77</v>
      </c>
      <c r="V150" s="84">
        <v>3.06</v>
      </c>
      <c r="W150" s="104">
        <v>2.0699999999999998</v>
      </c>
      <c r="X150" s="84">
        <v>9.23</v>
      </c>
      <c r="Y150" s="84">
        <v>9.16</v>
      </c>
      <c r="Z150" s="84">
        <v>100.57</v>
      </c>
      <c r="AA150" s="84">
        <v>103.56</v>
      </c>
      <c r="AB150" s="106">
        <f t="shared" si="2"/>
        <v>3.0637465707972281E-2</v>
      </c>
    </row>
    <row r="151" spans="2:28">
      <c r="B151" s="81">
        <v>9</v>
      </c>
      <c r="C151" s="81">
        <v>42699</v>
      </c>
      <c r="D151" s="103" t="s">
        <v>112</v>
      </c>
      <c r="E151" s="103" t="s">
        <v>113</v>
      </c>
      <c r="F151" s="103" t="s">
        <v>44</v>
      </c>
      <c r="G151" s="81">
        <v>4.75</v>
      </c>
      <c r="H151" s="103" t="s">
        <v>114</v>
      </c>
      <c r="I151" s="86">
        <v>33640504</v>
      </c>
      <c r="J151" s="84">
        <v>42528</v>
      </c>
      <c r="K151" s="84">
        <v>42711</v>
      </c>
      <c r="L151" s="84">
        <v>0</v>
      </c>
      <c r="M151" s="84">
        <v>6.5570000000000003E-2</v>
      </c>
      <c r="N151" s="84">
        <v>171</v>
      </c>
      <c r="O151" s="84">
        <v>2.2192599999999998</v>
      </c>
      <c r="P151" s="84">
        <v>137.75</v>
      </c>
      <c r="Q151" s="84">
        <v>139.96925999999999</v>
      </c>
      <c r="R151" s="84">
        <v>102.21755</v>
      </c>
      <c r="S151" s="84">
        <v>14.03279</v>
      </c>
      <c r="T151" s="84">
        <v>1.71</v>
      </c>
      <c r="U151" s="84">
        <v>47086365281.148003</v>
      </c>
      <c r="V151" s="84">
        <v>5.01</v>
      </c>
      <c r="W151" s="104">
        <v>3.38</v>
      </c>
      <c r="X151" s="84">
        <v>10.84</v>
      </c>
      <c r="Y151" s="84">
        <v>10.75</v>
      </c>
      <c r="Z151" s="84">
        <v>138.22999999999999</v>
      </c>
      <c r="AA151" s="84">
        <v>141.22</v>
      </c>
      <c r="AB151" s="106">
        <f t="shared" si="2"/>
        <v>5.0125391753345065E-2</v>
      </c>
    </row>
    <row r="152" spans="2:28">
      <c r="B152" s="81">
        <v>9</v>
      </c>
      <c r="C152" s="81">
        <v>42699</v>
      </c>
      <c r="D152" s="103">
        <v>489308</v>
      </c>
      <c r="E152" s="103" t="s">
        <v>115</v>
      </c>
      <c r="F152" s="103" t="s">
        <v>44</v>
      </c>
      <c r="G152" s="81">
        <v>4.25</v>
      </c>
      <c r="H152" s="103" t="s">
        <v>116</v>
      </c>
      <c r="I152" s="86">
        <v>35440462</v>
      </c>
      <c r="J152" s="84">
        <v>42528</v>
      </c>
      <c r="K152" s="84">
        <v>42711</v>
      </c>
      <c r="L152" s="84">
        <v>0</v>
      </c>
      <c r="M152" s="84">
        <v>6.5570000000000003E-2</v>
      </c>
      <c r="N152" s="84">
        <v>171</v>
      </c>
      <c r="O152" s="84">
        <v>1.98566</v>
      </c>
      <c r="P152" s="84">
        <v>132.9</v>
      </c>
      <c r="Q152" s="84">
        <v>134.88566</v>
      </c>
      <c r="R152" s="84">
        <v>101.98428</v>
      </c>
      <c r="S152" s="84">
        <v>15.53279</v>
      </c>
      <c r="T152" s="84">
        <v>1.81</v>
      </c>
      <c r="U152" s="84">
        <v>47804099565.171997</v>
      </c>
      <c r="V152" s="84">
        <v>5.09</v>
      </c>
      <c r="W152" s="104">
        <v>3.43</v>
      </c>
      <c r="X152" s="84">
        <v>11.96</v>
      </c>
      <c r="Y152" s="84">
        <v>11.85</v>
      </c>
      <c r="Z152" s="84">
        <v>168.59</v>
      </c>
      <c r="AA152" s="84">
        <v>171.45</v>
      </c>
      <c r="AB152" s="106">
        <f t="shared" si="2"/>
        <v>5.0889449712516389E-2</v>
      </c>
    </row>
    <row r="153" spans="2:28">
      <c r="B153" s="81">
        <v>9</v>
      </c>
      <c r="C153" s="81">
        <v>42699</v>
      </c>
      <c r="D153" s="103" t="s">
        <v>117</v>
      </c>
      <c r="E153" s="103" t="s">
        <v>118</v>
      </c>
      <c r="F153" s="103" t="s">
        <v>44</v>
      </c>
      <c r="G153" s="81">
        <v>4.5</v>
      </c>
      <c r="H153" s="103" t="s">
        <v>119</v>
      </c>
      <c r="I153" s="86">
        <v>31783830</v>
      </c>
      <c r="J153" s="84">
        <v>42620</v>
      </c>
      <c r="K153" s="84">
        <v>42801</v>
      </c>
      <c r="L153" s="84">
        <v>0</v>
      </c>
      <c r="M153" s="84">
        <v>0.56354000000000004</v>
      </c>
      <c r="N153" s="84">
        <v>79</v>
      </c>
      <c r="O153" s="84">
        <v>0.98204000000000002</v>
      </c>
      <c r="P153" s="84">
        <v>139.01</v>
      </c>
      <c r="Q153" s="84">
        <v>139.99204</v>
      </c>
      <c r="R153" s="84">
        <v>100.97589000000001</v>
      </c>
      <c r="S153" s="84">
        <v>17.781770000000002</v>
      </c>
      <c r="T153" s="84">
        <v>1.9</v>
      </c>
      <c r="U153" s="84">
        <v>44494833341.702003</v>
      </c>
      <c r="V153" s="84">
        <v>4.74</v>
      </c>
      <c r="W153" s="104">
        <v>3.19</v>
      </c>
      <c r="X153" s="84">
        <v>13.24</v>
      </c>
      <c r="Y153" s="84">
        <v>13.12</v>
      </c>
      <c r="Z153" s="84">
        <v>209.99</v>
      </c>
      <c r="AA153" s="84">
        <v>212.55</v>
      </c>
      <c r="AB153" s="106">
        <f t="shared" si="2"/>
        <v>4.7366598354652949E-2</v>
      </c>
    </row>
    <row r="154" spans="2:28">
      <c r="B154" s="81">
        <v>9</v>
      </c>
      <c r="C154" s="81">
        <v>42699</v>
      </c>
      <c r="D154" s="103">
        <v>3245239</v>
      </c>
      <c r="E154" s="103" t="s">
        <v>120</v>
      </c>
      <c r="F154" s="103" t="s">
        <v>44</v>
      </c>
      <c r="G154" s="81">
        <v>4.25</v>
      </c>
      <c r="H154" s="103" t="s">
        <v>121</v>
      </c>
      <c r="I154" s="86">
        <v>29761912</v>
      </c>
      <c r="J154" s="84">
        <v>42620</v>
      </c>
      <c r="K154" s="84">
        <v>42801</v>
      </c>
      <c r="L154" s="84">
        <v>0</v>
      </c>
      <c r="M154" s="84">
        <v>0.56354000000000004</v>
      </c>
      <c r="N154" s="84">
        <v>79</v>
      </c>
      <c r="O154" s="84">
        <v>0.92749000000000004</v>
      </c>
      <c r="P154" s="84">
        <v>136.65</v>
      </c>
      <c r="Q154" s="84">
        <v>137.57749000000001</v>
      </c>
      <c r="R154" s="84">
        <v>100.92198999999999</v>
      </c>
      <c r="S154" s="84">
        <v>19.281770000000002</v>
      </c>
      <c r="T154" s="84">
        <v>1.96</v>
      </c>
      <c r="U154" s="84">
        <v>40945690371.039001</v>
      </c>
      <c r="V154" s="84">
        <v>4.3600000000000003</v>
      </c>
      <c r="W154" s="104">
        <v>2.94</v>
      </c>
      <c r="X154" s="84">
        <v>14.22</v>
      </c>
      <c r="Y154" s="84">
        <v>14.08</v>
      </c>
      <c r="Z154" s="84">
        <v>243.41</v>
      </c>
      <c r="AA154" s="84">
        <v>245.68</v>
      </c>
      <c r="AB154" s="106">
        <f t="shared" si="2"/>
        <v>4.3588388235208018E-2</v>
      </c>
    </row>
    <row r="155" spans="2:28">
      <c r="B155" s="81" t="s">
        <v>180</v>
      </c>
      <c r="C155" s="81">
        <v>42699</v>
      </c>
      <c r="D155" s="103">
        <v>489308</v>
      </c>
      <c r="E155" s="103" t="s">
        <v>115</v>
      </c>
      <c r="F155" s="103" t="s">
        <v>44</v>
      </c>
      <c r="G155" s="81">
        <v>4.25</v>
      </c>
      <c r="H155" s="103" t="s">
        <v>116</v>
      </c>
      <c r="I155" s="86">
        <v>35440462</v>
      </c>
      <c r="J155" s="84">
        <v>42528</v>
      </c>
      <c r="K155" s="84">
        <v>42711</v>
      </c>
      <c r="L155" s="84">
        <v>0</v>
      </c>
      <c r="M155" s="84">
        <v>6.5570000000000003E-2</v>
      </c>
      <c r="N155" s="84">
        <v>171</v>
      </c>
      <c r="O155" s="84">
        <v>1.98566</v>
      </c>
      <c r="P155" s="84">
        <v>132.9</v>
      </c>
      <c r="Q155" s="84">
        <v>134.88566</v>
      </c>
      <c r="R155" s="84">
        <v>101.98428</v>
      </c>
      <c r="S155" s="84">
        <v>15.53279</v>
      </c>
      <c r="T155" s="84">
        <v>1.81</v>
      </c>
      <c r="U155" s="84">
        <v>47804099565.171997</v>
      </c>
      <c r="V155" s="84">
        <v>19.77</v>
      </c>
      <c r="W155" s="104">
        <v>3.43</v>
      </c>
      <c r="X155" s="84">
        <v>11.96</v>
      </c>
      <c r="Y155" s="84">
        <v>11.85</v>
      </c>
      <c r="Z155" s="84">
        <v>168.59</v>
      </c>
      <c r="AA155" s="84">
        <v>171.45</v>
      </c>
      <c r="AB155" s="106">
        <f t="shared" si="2"/>
        <v>0.19769545764805574</v>
      </c>
    </row>
    <row r="156" spans="2:28">
      <c r="B156" s="81" t="s">
        <v>180</v>
      </c>
      <c r="C156" s="81">
        <v>42699</v>
      </c>
      <c r="D156" s="103" t="s">
        <v>117</v>
      </c>
      <c r="E156" s="103" t="s">
        <v>118</v>
      </c>
      <c r="F156" s="103" t="s">
        <v>44</v>
      </c>
      <c r="G156" s="81">
        <v>4.5</v>
      </c>
      <c r="H156" s="103" t="s">
        <v>119</v>
      </c>
      <c r="I156" s="86">
        <v>31783830</v>
      </c>
      <c r="J156" s="84">
        <v>42620</v>
      </c>
      <c r="K156" s="84">
        <v>42801</v>
      </c>
      <c r="L156" s="84">
        <v>0</v>
      </c>
      <c r="M156" s="84">
        <v>0.56354000000000004</v>
      </c>
      <c r="N156" s="84">
        <v>79</v>
      </c>
      <c r="O156" s="84">
        <v>0.98204000000000002</v>
      </c>
      <c r="P156" s="84">
        <v>139.01</v>
      </c>
      <c r="Q156" s="84">
        <v>139.99204</v>
      </c>
      <c r="R156" s="84">
        <v>100.97589000000001</v>
      </c>
      <c r="S156" s="84">
        <v>17.781770000000002</v>
      </c>
      <c r="T156" s="84">
        <v>1.9</v>
      </c>
      <c r="U156" s="84">
        <v>44494833341.702003</v>
      </c>
      <c r="V156" s="84">
        <v>18.399999999999999</v>
      </c>
      <c r="W156" s="104">
        <v>3.19</v>
      </c>
      <c r="X156" s="84">
        <v>13.24</v>
      </c>
      <c r="Y156" s="84">
        <v>13.12</v>
      </c>
      <c r="Z156" s="84">
        <v>209.99</v>
      </c>
      <c r="AA156" s="84">
        <v>212.55</v>
      </c>
      <c r="AB156" s="106">
        <f t="shared" si="2"/>
        <v>0.18400987615025477</v>
      </c>
    </row>
    <row r="157" spans="2:28">
      <c r="B157" s="81" t="s">
        <v>180</v>
      </c>
      <c r="C157" s="81">
        <v>42699</v>
      </c>
      <c r="D157" s="103">
        <v>3245239</v>
      </c>
      <c r="E157" s="103" t="s">
        <v>120</v>
      </c>
      <c r="F157" s="103" t="s">
        <v>44</v>
      </c>
      <c r="G157" s="81">
        <v>4.25</v>
      </c>
      <c r="H157" s="103" t="s">
        <v>121</v>
      </c>
      <c r="I157" s="86">
        <v>29761912</v>
      </c>
      <c r="J157" s="84">
        <v>42620</v>
      </c>
      <c r="K157" s="84">
        <v>42801</v>
      </c>
      <c r="L157" s="84">
        <v>0</v>
      </c>
      <c r="M157" s="84">
        <v>0.56354000000000004</v>
      </c>
      <c r="N157" s="84">
        <v>79</v>
      </c>
      <c r="O157" s="84">
        <v>0.92749000000000004</v>
      </c>
      <c r="P157" s="84">
        <v>136.65</v>
      </c>
      <c r="Q157" s="84">
        <v>137.57749000000001</v>
      </c>
      <c r="R157" s="84">
        <v>100.92198999999999</v>
      </c>
      <c r="S157" s="84">
        <v>19.281770000000002</v>
      </c>
      <c r="T157" s="84">
        <v>1.96</v>
      </c>
      <c r="U157" s="84">
        <v>40945690371.039001</v>
      </c>
      <c r="V157" s="84">
        <v>16.93</v>
      </c>
      <c r="W157" s="104">
        <v>2.94</v>
      </c>
      <c r="X157" s="84">
        <v>14.22</v>
      </c>
      <c r="Y157" s="84">
        <v>14.08</v>
      </c>
      <c r="Z157" s="84">
        <v>243.41</v>
      </c>
      <c r="AA157" s="84">
        <v>245.68</v>
      </c>
      <c r="AB157" s="106">
        <f t="shared" si="2"/>
        <v>0.16933227631622727</v>
      </c>
    </row>
    <row r="158" spans="2:28">
      <c r="B158" s="81" t="s">
        <v>180</v>
      </c>
      <c r="C158" s="81">
        <v>42699</v>
      </c>
      <c r="D158" s="103" t="s">
        <v>122</v>
      </c>
      <c r="E158" s="103" t="s">
        <v>123</v>
      </c>
      <c r="F158" s="103" t="s">
        <v>44</v>
      </c>
      <c r="G158" s="81">
        <v>1.75</v>
      </c>
      <c r="H158" s="103" t="s">
        <v>124</v>
      </c>
      <c r="I158" s="86">
        <v>2711090</v>
      </c>
      <c r="J158" s="84">
        <v>42683</v>
      </c>
      <c r="K158" s="84">
        <v>42801</v>
      </c>
      <c r="L158" s="84">
        <v>0</v>
      </c>
      <c r="M158" s="84">
        <v>0.56354000000000004</v>
      </c>
      <c r="N158" s="84">
        <v>16</v>
      </c>
      <c r="O158" s="84">
        <v>7.7350000000000002E-2</v>
      </c>
      <c r="P158" s="84">
        <v>95.2</v>
      </c>
      <c r="Q158" s="84">
        <v>95.277349999999998</v>
      </c>
      <c r="R158" s="84">
        <v>100.0779</v>
      </c>
      <c r="S158" s="84">
        <v>20.781770000000002</v>
      </c>
      <c r="T158" s="84">
        <v>2.0299999999999998</v>
      </c>
      <c r="U158" s="84">
        <v>2583054655.691</v>
      </c>
      <c r="V158" s="84">
        <v>1.07</v>
      </c>
      <c r="W158" s="104">
        <v>0.19</v>
      </c>
      <c r="X158" s="84">
        <v>17.399999999999999</v>
      </c>
      <c r="Y158" s="84">
        <v>17.22</v>
      </c>
      <c r="Z158" s="84">
        <v>339.17</v>
      </c>
      <c r="AA158" s="84">
        <v>340.89</v>
      </c>
      <c r="AB158" s="106">
        <f t="shared" si="2"/>
        <v>1.0682309193808491E-2</v>
      </c>
    </row>
    <row r="159" spans="2:28">
      <c r="B159" s="81" t="s">
        <v>180</v>
      </c>
      <c r="C159" s="81">
        <v>42699</v>
      </c>
      <c r="D159" s="103" t="s">
        <v>125</v>
      </c>
      <c r="E159" s="103" t="s">
        <v>126</v>
      </c>
      <c r="F159" s="103" t="s">
        <v>44</v>
      </c>
      <c r="G159" s="81">
        <v>4.75</v>
      </c>
      <c r="H159" s="103" t="s">
        <v>127</v>
      </c>
      <c r="I159" s="86">
        <v>25201400</v>
      </c>
      <c r="J159" s="84">
        <v>42528</v>
      </c>
      <c r="K159" s="84">
        <v>42711</v>
      </c>
      <c r="L159" s="84">
        <v>0</v>
      </c>
      <c r="M159" s="84">
        <v>6.5570000000000003E-2</v>
      </c>
      <c r="N159" s="84">
        <v>171</v>
      </c>
      <c r="O159" s="84">
        <v>2.2192599999999998</v>
      </c>
      <c r="P159" s="84">
        <v>148.78</v>
      </c>
      <c r="Q159" s="84">
        <v>150.99925999999999</v>
      </c>
      <c r="R159" s="84">
        <v>102.21755</v>
      </c>
      <c r="S159" s="84">
        <v>22.032789999999999</v>
      </c>
      <c r="T159" s="84">
        <v>2</v>
      </c>
      <c r="U159" s="84">
        <v>38053928088.032997</v>
      </c>
      <c r="V159" s="84">
        <v>15.74</v>
      </c>
      <c r="W159" s="104">
        <v>2.73</v>
      </c>
      <c r="X159" s="84">
        <v>15.25</v>
      </c>
      <c r="Y159" s="84">
        <v>15.1</v>
      </c>
      <c r="Z159" s="84">
        <v>290.79000000000002</v>
      </c>
      <c r="AA159" s="84">
        <v>292.52999999999997</v>
      </c>
      <c r="AB159" s="106">
        <f t="shared" si="2"/>
        <v>0.15737329637207273</v>
      </c>
    </row>
    <row r="160" spans="2:28">
      <c r="B160" s="81" t="s">
        <v>180</v>
      </c>
      <c r="C160" s="81">
        <v>42699</v>
      </c>
      <c r="D160" s="103" t="s">
        <v>128</v>
      </c>
      <c r="E160" s="103" t="s">
        <v>129</v>
      </c>
      <c r="F160" s="103" t="s">
        <v>44</v>
      </c>
      <c r="G160" s="81">
        <v>4.25</v>
      </c>
      <c r="H160" s="103" t="s">
        <v>130</v>
      </c>
      <c r="I160" s="86">
        <v>22765628</v>
      </c>
      <c r="J160" s="84">
        <v>42620</v>
      </c>
      <c r="K160" s="84">
        <v>42801</v>
      </c>
      <c r="L160" s="84">
        <v>0</v>
      </c>
      <c r="M160" s="84">
        <v>0.56354000000000004</v>
      </c>
      <c r="N160" s="84">
        <v>79</v>
      </c>
      <c r="O160" s="84">
        <v>0.92749000000000004</v>
      </c>
      <c r="P160" s="84">
        <v>140.35</v>
      </c>
      <c r="Q160" s="84">
        <v>141.27749</v>
      </c>
      <c r="R160" s="84">
        <v>100.92198999999999</v>
      </c>
      <c r="S160" s="84">
        <v>22.781770000000002</v>
      </c>
      <c r="T160" s="84">
        <v>2.0299999999999998</v>
      </c>
      <c r="U160" s="84">
        <v>32162706953.276001</v>
      </c>
      <c r="V160" s="84">
        <v>13.3</v>
      </c>
      <c r="W160" s="104">
        <v>2.31</v>
      </c>
      <c r="X160" s="84">
        <v>16.07</v>
      </c>
      <c r="Y160" s="84">
        <v>15.91</v>
      </c>
      <c r="Z160" s="84">
        <v>318.72000000000003</v>
      </c>
      <c r="AA160" s="84">
        <v>320.23</v>
      </c>
      <c r="AB160" s="106">
        <f t="shared" si="2"/>
        <v>0.13300995371034402</v>
      </c>
    </row>
    <row r="161" spans="2:28">
      <c r="B161" s="81" t="s">
        <v>180</v>
      </c>
      <c r="C161" s="81">
        <v>42699</v>
      </c>
      <c r="D161" s="103" t="s">
        <v>131</v>
      </c>
      <c r="E161" s="103" t="s">
        <v>132</v>
      </c>
      <c r="F161" s="103" t="s">
        <v>44</v>
      </c>
      <c r="G161" s="81">
        <v>4.25</v>
      </c>
      <c r="H161" s="103" t="s">
        <v>133</v>
      </c>
      <c r="I161" s="86">
        <v>24846140</v>
      </c>
      <c r="J161" s="84">
        <v>42528</v>
      </c>
      <c r="K161" s="84">
        <v>42711</v>
      </c>
      <c r="L161" s="84">
        <v>0</v>
      </c>
      <c r="M161" s="84">
        <v>6.5570000000000003E-2</v>
      </c>
      <c r="N161" s="84">
        <v>171</v>
      </c>
      <c r="O161" s="84">
        <v>1.98566</v>
      </c>
      <c r="P161" s="84">
        <v>141.94999999999999</v>
      </c>
      <c r="Q161" s="84">
        <v>143.93566000000001</v>
      </c>
      <c r="R161" s="84">
        <v>101.98428</v>
      </c>
      <c r="S161" s="84">
        <v>24.032789999999999</v>
      </c>
      <c r="T161" s="84">
        <v>2.0299999999999998</v>
      </c>
      <c r="U161" s="84">
        <v>35762454534.508003</v>
      </c>
      <c r="V161" s="84">
        <v>14.79</v>
      </c>
      <c r="W161" s="104">
        <v>2.57</v>
      </c>
      <c r="X161" s="84">
        <v>16.579999999999998</v>
      </c>
      <c r="Y161" s="84">
        <v>16.41</v>
      </c>
      <c r="Z161" s="84">
        <v>344.63</v>
      </c>
      <c r="AA161" s="84">
        <v>345.85</v>
      </c>
      <c r="AB161" s="106">
        <f t="shared" si="2"/>
        <v>0.14789683060923706</v>
      </c>
    </row>
    <row r="162" spans="2:28">
      <c r="B162" s="81" t="s">
        <v>181</v>
      </c>
      <c r="C162" s="81">
        <v>42699</v>
      </c>
      <c r="D162" s="103" t="s">
        <v>134</v>
      </c>
      <c r="E162" s="103" t="s">
        <v>135</v>
      </c>
      <c r="F162" s="103" t="s">
        <v>44</v>
      </c>
      <c r="G162" s="81">
        <v>4.5</v>
      </c>
      <c r="H162" s="103" t="s">
        <v>136</v>
      </c>
      <c r="I162" s="86">
        <v>26635466</v>
      </c>
      <c r="J162" s="84">
        <v>42528</v>
      </c>
      <c r="K162" s="84">
        <v>42711</v>
      </c>
      <c r="L162" s="84">
        <v>0</v>
      </c>
      <c r="M162" s="84">
        <v>6.5570000000000003E-2</v>
      </c>
      <c r="N162" s="84">
        <v>171</v>
      </c>
      <c r="O162" s="84">
        <v>2.1024600000000002</v>
      </c>
      <c r="P162" s="84">
        <v>149.72</v>
      </c>
      <c r="Q162" s="84">
        <v>151.82246000000001</v>
      </c>
      <c r="R162" s="84">
        <v>102.10092</v>
      </c>
      <c r="S162" s="84">
        <v>26.032789999999999</v>
      </c>
      <c r="T162" s="84">
        <v>2.0299999999999998</v>
      </c>
      <c r="U162" s="84">
        <v>40438619451.675003</v>
      </c>
      <c r="V162" s="84">
        <v>11.71</v>
      </c>
      <c r="W162" s="104">
        <v>2.9</v>
      </c>
      <c r="X162" s="84">
        <v>17.37</v>
      </c>
      <c r="Y162" s="84">
        <v>17.2</v>
      </c>
      <c r="Z162" s="84">
        <v>384.84</v>
      </c>
      <c r="AA162" s="84">
        <v>385.66</v>
      </c>
      <c r="AB162" s="106">
        <f t="shared" si="2"/>
        <v>0.11705650702683734</v>
      </c>
    </row>
    <row r="163" spans="2:28">
      <c r="B163" s="81" t="s">
        <v>181</v>
      </c>
      <c r="C163" s="81">
        <v>42699</v>
      </c>
      <c r="D163" s="103" t="s">
        <v>137</v>
      </c>
      <c r="E163" s="103" t="s">
        <v>138</v>
      </c>
      <c r="F163" s="103" t="s">
        <v>44</v>
      </c>
      <c r="G163" s="81">
        <v>3.25</v>
      </c>
      <c r="H163" s="103" t="s">
        <v>139</v>
      </c>
      <c r="I163" s="86">
        <v>27343680</v>
      </c>
      <c r="J163" s="84">
        <v>42573</v>
      </c>
      <c r="K163" s="84">
        <v>42757</v>
      </c>
      <c r="L163" s="84">
        <v>0</v>
      </c>
      <c r="M163" s="84">
        <v>0.31522</v>
      </c>
      <c r="N163" s="84">
        <v>126</v>
      </c>
      <c r="O163" s="84">
        <v>1.11277</v>
      </c>
      <c r="P163" s="84">
        <v>124.63</v>
      </c>
      <c r="Q163" s="84">
        <v>125.74276999999999</v>
      </c>
      <c r="R163" s="84">
        <v>101.10993999999999</v>
      </c>
      <c r="S163" s="84">
        <v>27.157609999999998</v>
      </c>
      <c r="T163" s="84">
        <v>2.06</v>
      </c>
      <c r="U163" s="84">
        <v>34382701127.477997</v>
      </c>
      <c r="V163" s="84">
        <v>9.9499999999999993</v>
      </c>
      <c r="W163" s="104">
        <v>2.4700000000000002</v>
      </c>
      <c r="X163" s="84">
        <v>19.11</v>
      </c>
      <c r="Y163" s="84">
        <v>18.920000000000002</v>
      </c>
      <c r="Z163" s="84">
        <v>453.16</v>
      </c>
      <c r="AA163" s="84">
        <v>453.33</v>
      </c>
      <c r="AB163" s="106">
        <f t="shared" si="2"/>
        <v>9.9526614674368394E-2</v>
      </c>
    </row>
    <row r="164" spans="2:28">
      <c r="B164" s="81" t="s">
        <v>181</v>
      </c>
      <c r="C164" s="81">
        <v>42699</v>
      </c>
      <c r="D164" s="103" t="s">
        <v>140</v>
      </c>
      <c r="E164" s="103" t="s">
        <v>141</v>
      </c>
      <c r="F164" s="103" t="s">
        <v>44</v>
      </c>
      <c r="G164" s="81">
        <v>3.5</v>
      </c>
      <c r="H164" s="103" t="s">
        <v>142</v>
      </c>
      <c r="I164" s="86">
        <v>27622736</v>
      </c>
      <c r="J164" s="84">
        <v>42573</v>
      </c>
      <c r="K164" s="84">
        <v>42757</v>
      </c>
      <c r="L164" s="84">
        <v>0</v>
      </c>
      <c r="M164" s="84">
        <v>0.31522</v>
      </c>
      <c r="N164" s="84">
        <v>126</v>
      </c>
      <c r="O164" s="84">
        <v>1.1983699999999999</v>
      </c>
      <c r="P164" s="84">
        <v>130.6</v>
      </c>
      <c r="Q164" s="84">
        <v>131.79837000000001</v>
      </c>
      <c r="R164" s="84">
        <v>101.19508999999999</v>
      </c>
      <c r="S164" s="84">
        <v>28.157609999999998</v>
      </c>
      <c r="T164" s="84">
        <v>2.06</v>
      </c>
      <c r="U164" s="84">
        <v>36406315677.304001</v>
      </c>
      <c r="V164" s="84">
        <v>10.54</v>
      </c>
      <c r="W164" s="104">
        <v>2.61</v>
      </c>
      <c r="X164" s="84">
        <v>19.329999999999998</v>
      </c>
      <c r="Y164" s="84">
        <v>19.13</v>
      </c>
      <c r="Z164" s="84">
        <v>469.56</v>
      </c>
      <c r="AA164" s="84">
        <v>469.49</v>
      </c>
      <c r="AB164" s="106">
        <f t="shared" si="2"/>
        <v>0.10538431342826357</v>
      </c>
    </row>
    <row r="165" spans="2:28">
      <c r="B165" s="81" t="s">
        <v>181</v>
      </c>
      <c r="C165" s="81">
        <v>42699</v>
      </c>
      <c r="D165" s="103" t="s">
        <v>143</v>
      </c>
      <c r="E165" s="103" t="s">
        <v>144</v>
      </c>
      <c r="F165" s="103" t="s">
        <v>44</v>
      </c>
      <c r="G165" s="81">
        <v>4.25</v>
      </c>
      <c r="H165" s="103" t="s">
        <v>145</v>
      </c>
      <c r="I165" s="86">
        <v>23107694</v>
      </c>
      <c r="J165" s="84">
        <v>42528</v>
      </c>
      <c r="K165" s="84">
        <v>42711</v>
      </c>
      <c r="L165" s="84">
        <v>0</v>
      </c>
      <c r="M165" s="84">
        <v>6.5570000000000003E-2</v>
      </c>
      <c r="N165" s="84">
        <v>171</v>
      </c>
      <c r="O165" s="84">
        <v>1.98566</v>
      </c>
      <c r="P165" s="84">
        <v>149.72</v>
      </c>
      <c r="Q165" s="84">
        <v>151.70565999999999</v>
      </c>
      <c r="R165" s="84">
        <v>101.98428</v>
      </c>
      <c r="S165" s="84">
        <v>30.032789999999999</v>
      </c>
      <c r="T165" s="84">
        <v>2.0299999999999998</v>
      </c>
      <c r="U165" s="84">
        <v>35055678708.561996</v>
      </c>
      <c r="V165" s="84">
        <v>10.15</v>
      </c>
      <c r="W165" s="104">
        <v>2.52</v>
      </c>
      <c r="X165" s="84">
        <v>19.43</v>
      </c>
      <c r="Y165" s="84">
        <v>19.23</v>
      </c>
      <c r="Z165" s="84">
        <v>489.19</v>
      </c>
      <c r="AA165" s="84">
        <v>488.92</v>
      </c>
      <c r="AB165" s="106">
        <f t="shared" si="2"/>
        <v>0.10147466349545148</v>
      </c>
    </row>
    <row r="166" spans="2:28">
      <c r="B166" s="81" t="s">
        <v>181</v>
      </c>
      <c r="C166" s="81">
        <v>42699</v>
      </c>
      <c r="D166" s="103" t="s">
        <v>146</v>
      </c>
      <c r="E166" s="103" t="s">
        <v>147</v>
      </c>
      <c r="F166" s="103" t="s">
        <v>44</v>
      </c>
      <c r="G166" s="81">
        <v>1.5</v>
      </c>
      <c r="H166" s="103" t="s">
        <v>148</v>
      </c>
      <c r="I166" s="86">
        <v>4874999</v>
      </c>
      <c r="J166" s="84">
        <v>42634</v>
      </c>
      <c r="K166" s="84">
        <v>42757</v>
      </c>
      <c r="L166" s="84">
        <v>0</v>
      </c>
      <c r="M166" s="84">
        <v>0.31522</v>
      </c>
      <c r="N166" s="84">
        <v>65</v>
      </c>
      <c r="O166" s="84">
        <v>0.26495000000000002</v>
      </c>
      <c r="P166" s="84">
        <v>88.79</v>
      </c>
      <c r="Q166" s="84">
        <v>89.054950000000005</v>
      </c>
      <c r="R166" s="84">
        <v>100.26493000000001</v>
      </c>
      <c r="S166" s="84">
        <v>30.657609999999998</v>
      </c>
      <c r="T166" s="84">
        <v>1.99</v>
      </c>
      <c r="U166" s="84">
        <v>4341427709.9940004</v>
      </c>
      <c r="V166" s="84">
        <v>1.26</v>
      </c>
      <c r="W166" s="104">
        <v>0.31</v>
      </c>
      <c r="X166" s="84">
        <v>24.17</v>
      </c>
      <c r="Y166" s="84">
        <v>23.93</v>
      </c>
      <c r="Z166" s="84">
        <v>680.6</v>
      </c>
      <c r="AA166" s="84">
        <v>679.1</v>
      </c>
      <c r="AB166" s="106">
        <f t="shared" si="2"/>
        <v>1.2567005751734911E-2</v>
      </c>
    </row>
    <row r="167" spans="2:28">
      <c r="B167" s="81" t="s">
        <v>181</v>
      </c>
      <c r="C167" s="81">
        <v>42699</v>
      </c>
      <c r="D167" s="103" t="s">
        <v>149</v>
      </c>
      <c r="E167" s="103" t="s">
        <v>150</v>
      </c>
      <c r="F167" s="103" t="s">
        <v>44</v>
      </c>
      <c r="G167" s="81">
        <v>4.25</v>
      </c>
      <c r="H167" s="103" t="s">
        <v>151</v>
      </c>
      <c r="I167" s="86">
        <v>19772077</v>
      </c>
      <c r="J167" s="84">
        <v>42528</v>
      </c>
      <c r="K167" s="84">
        <v>42711</v>
      </c>
      <c r="L167" s="84">
        <v>0</v>
      </c>
      <c r="M167" s="84">
        <v>6.5570000000000003E-2</v>
      </c>
      <c r="N167" s="84">
        <v>171</v>
      </c>
      <c r="O167" s="84">
        <v>1.98566</v>
      </c>
      <c r="P167" s="84">
        <v>155.29</v>
      </c>
      <c r="Q167" s="84">
        <v>157.27565999999999</v>
      </c>
      <c r="R167" s="84">
        <v>101.98428</v>
      </c>
      <c r="S167" s="84">
        <v>33.032789999999999</v>
      </c>
      <c r="T167" s="84">
        <v>1.97</v>
      </c>
      <c r="U167" s="84">
        <v>31096663754.714001</v>
      </c>
      <c r="V167" s="84">
        <v>9</v>
      </c>
      <c r="W167" s="104">
        <v>2.23</v>
      </c>
      <c r="X167" s="84">
        <v>20.82</v>
      </c>
      <c r="Y167" s="84">
        <v>20.62</v>
      </c>
      <c r="Z167" s="84">
        <v>568.97</v>
      </c>
      <c r="AA167" s="84">
        <v>568.16</v>
      </c>
      <c r="AB167" s="106">
        <f t="shared" si="2"/>
        <v>9.0014616934804947E-2</v>
      </c>
    </row>
    <row r="168" spans="2:28">
      <c r="B168" s="81" t="s">
        <v>181</v>
      </c>
      <c r="C168" s="81">
        <v>42699</v>
      </c>
      <c r="D168" s="103" t="s">
        <v>152</v>
      </c>
      <c r="E168" s="103" t="s">
        <v>153</v>
      </c>
      <c r="F168" s="103" t="s">
        <v>44</v>
      </c>
      <c r="G168" s="81">
        <v>3.75</v>
      </c>
      <c r="H168" s="103" t="s">
        <v>154</v>
      </c>
      <c r="I168" s="86">
        <v>23591655</v>
      </c>
      <c r="J168" s="84">
        <v>42573</v>
      </c>
      <c r="K168" s="84">
        <v>42757</v>
      </c>
      <c r="L168" s="84">
        <v>0</v>
      </c>
      <c r="M168" s="84">
        <v>0.31522</v>
      </c>
      <c r="N168" s="84">
        <v>126</v>
      </c>
      <c r="O168" s="84">
        <v>1.2839700000000001</v>
      </c>
      <c r="P168" s="84">
        <v>146.82</v>
      </c>
      <c r="Q168" s="84">
        <v>148.10397</v>
      </c>
      <c r="R168" s="84">
        <v>101.28019999999999</v>
      </c>
      <c r="S168" s="84">
        <v>35.657609999999998</v>
      </c>
      <c r="T168" s="84">
        <v>1.93</v>
      </c>
      <c r="U168" s="84">
        <v>34940177028.268997</v>
      </c>
      <c r="V168" s="84">
        <v>10.11</v>
      </c>
      <c r="W168" s="104">
        <v>2.5099999999999998</v>
      </c>
      <c r="X168" s="84">
        <v>22.6</v>
      </c>
      <c r="Y168" s="84">
        <v>22.38</v>
      </c>
      <c r="Z168" s="84">
        <v>668.31</v>
      </c>
      <c r="AA168" s="84">
        <v>666.7</v>
      </c>
      <c r="AB168" s="106">
        <f t="shared" si="2"/>
        <v>0.10114032410814905</v>
      </c>
    </row>
    <row r="169" spans="2:28">
      <c r="B169" s="81" t="s">
        <v>181</v>
      </c>
      <c r="C169" s="81">
        <v>42699</v>
      </c>
      <c r="D169" s="103" t="s">
        <v>155</v>
      </c>
      <c r="E169" s="103" t="s">
        <v>156</v>
      </c>
      <c r="F169" s="103" t="s">
        <v>44</v>
      </c>
      <c r="G169" s="81">
        <v>4.25</v>
      </c>
      <c r="H169" s="103" t="s">
        <v>157</v>
      </c>
      <c r="I169" s="86">
        <v>25994750</v>
      </c>
      <c r="J169" s="84">
        <v>42528</v>
      </c>
      <c r="K169" s="84">
        <v>42711</v>
      </c>
      <c r="L169" s="84">
        <v>0</v>
      </c>
      <c r="M169" s="84">
        <v>6.5570000000000003E-2</v>
      </c>
      <c r="N169" s="84">
        <v>171</v>
      </c>
      <c r="O169" s="84">
        <v>1.98566</v>
      </c>
      <c r="P169" s="84">
        <v>165.64</v>
      </c>
      <c r="Q169" s="84">
        <v>167.62566000000001</v>
      </c>
      <c r="R169" s="84">
        <v>101.98428</v>
      </c>
      <c r="S169" s="84">
        <v>39.032789999999999</v>
      </c>
      <c r="T169" s="84">
        <v>1.87</v>
      </c>
      <c r="U169" s="84">
        <v>43573870144.876999</v>
      </c>
      <c r="V169" s="84">
        <v>12.61</v>
      </c>
      <c r="W169" s="104">
        <v>3.13</v>
      </c>
      <c r="X169" s="84">
        <v>23.44</v>
      </c>
      <c r="Y169" s="84">
        <v>23.23</v>
      </c>
      <c r="Z169" s="84">
        <v>738.14</v>
      </c>
      <c r="AA169" s="84">
        <v>736.02</v>
      </c>
      <c r="AB169" s="106">
        <f t="shared" si="2"/>
        <v>0.12613202690798142</v>
      </c>
    </row>
    <row r="170" spans="2:28">
      <c r="B170" s="81" t="s">
        <v>181</v>
      </c>
      <c r="C170" s="81">
        <v>42699</v>
      </c>
      <c r="D170" s="103" t="s">
        <v>158</v>
      </c>
      <c r="E170" s="103" t="s">
        <v>159</v>
      </c>
      <c r="F170" s="103" t="s">
        <v>44</v>
      </c>
      <c r="G170" s="81">
        <v>4</v>
      </c>
      <c r="H170" s="103" t="s">
        <v>160</v>
      </c>
      <c r="I170" s="86">
        <v>23208794</v>
      </c>
      <c r="J170" s="84">
        <v>42573</v>
      </c>
      <c r="K170" s="84">
        <v>42757</v>
      </c>
      <c r="L170" s="84">
        <v>0</v>
      </c>
      <c r="M170" s="84">
        <v>0.31522</v>
      </c>
      <c r="N170" s="105">
        <v>126</v>
      </c>
      <c r="O170" s="84">
        <v>1.36957</v>
      </c>
      <c r="P170" s="84">
        <v>163.93</v>
      </c>
      <c r="Q170" s="84">
        <v>165.29956999999999</v>
      </c>
      <c r="R170" s="84">
        <v>101.36529</v>
      </c>
      <c r="S170" s="84">
        <v>43.157609999999998</v>
      </c>
      <c r="T170" s="84">
        <v>1.84</v>
      </c>
      <c r="U170" s="84">
        <v>38364035574.199997</v>
      </c>
      <c r="V170" s="84">
        <v>11.11</v>
      </c>
      <c r="W170" s="104">
        <v>2.75</v>
      </c>
      <c r="X170" s="84">
        <v>25.46</v>
      </c>
      <c r="Y170" s="84">
        <v>25.23</v>
      </c>
      <c r="Z170" s="84">
        <v>877.44</v>
      </c>
      <c r="AA170" s="84">
        <v>873.97</v>
      </c>
      <c r="AB170" s="106">
        <f t="shared" si="2"/>
        <v>0.11105126882819855</v>
      </c>
    </row>
    <row r="171" spans="2:28">
      <c r="B171" s="81" t="s">
        <v>181</v>
      </c>
      <c r="C171" s="81">
        <v>42699</v>
      </c>
      <c r="D171" s="103" t="s">
        <v>161</v>
      </c>
      <c r="E171" s="103" t="s">
        <v>162</v>
      </c>
      <c r="F171" s="103" t="s">
        <v>44</v>
      </c>
      <c r="G171" s="81">
        <v>2.5</v>
      </c>
      <c r="H171" s="103" t="s">
        <v>163</v>
      </c>
      <c r="I171" s="86">
        <v>13602000</v>
      </c>
      <c r="J171" s="84">
        <v>42573</v>
      </c>
      <c r="K171" s="84">
        <v>42757</v>
      </c>
      <c r="L171" s="84">
        <v>0</v>
      </c>
      <c r="M171" s="84">
        <v>0.31522</v>
      </c>
      <c r="N171" s="84">
        <v>126</v>
      </c>
      <c r="O171" s="84">
        <v>0.85597999999999996</v>
      </c>
      <c r="P171" s="84">
        <v>120.68</v>
      </c>
      <c r="Q171" s="84">
        <v>121.53598</v>
      </c>
      <c r="R171" s="84">
        <v>100.85429999999999</v>
      </c>
      <c r="S171" s="84">
        <v>48.657609999999998</v>
      </c>
      <c r="T171" s="84">
        <v>1.85</v>
      </c>
      <c r="U171" s="84">
        <v>16531323763.042999</v>
      </c>
      <c r="V171" s="84">
        <v>4.79</v>
      </c>
      <c r="W171" s="104">
        <v>1.19</v>
      </c>
      <c r="X171" s="84">
        <v>30.12</v>
      </c>
      <c r="Y171" s="84">
        <v>29.84</v>
      </c>
      <c r="Z171" s="84">
        <v>1208.32</v>
      </c>
      <c r="AA171" s="84">
        <v>1201.02</v>
      </c>
      <c r="AB171" s="106">
        <f t="shared" si="2"/>
        <v>4.7852746767086098E-2</v>
      </c>
    </row>
    <row r="172" spans="2:28">
      <c r="B172" s="81" t="s">
        <v>181</v>
      </c>
      <c r="C172" s="81">
        <v>42699</v>
      </c>
      <c r="D172" s="103" t="s">
        <v>164</v>
      </c>
      <c r="E172" s="103" t="s">
        <v>165</v>
      </c>
      <c r="F172" s="103" t="s">
        <v>44</v>
      </c>
      <c r="G172" s="81">
        <v>3.5</v>
      </c>
      <c r="H172" s="103" t="s">
        <v>166</v>
      </c>
      <c r="I172" s="86">
        <v>19485985</v>
      </c>
      <c r="J172" s="84">
        <v>42573</v>
      </c>
      <c r="K172" s="84">
        <v>42757</v>
      </c>
      <c r="L172" s="84">
        <v>0</v>
      </c>
      <c r="M172" s="84">
        <v>0.31522</v>
      </c>
      <c r="N172" s="84">
        <v>126</v>
      </c>
      <c r="O172" s="84">
        <v>1.1983699999999999</v>
      </c>
      <c r="P172" s="84">
        <v>154.46</v>
      </c>
      <c r="Q172" s="84">
        <v>155.65836999999999</v>
      </c>
      <c r="R172" s="84">
        <v>101.19508999999999</v>
      </c>
      <c r="S172" s="84">
        <v>51.657609999999998</v>
      </c>
      <c r="T172" s="84">
        <v>1.86</v>
      </c>
      <c r="U172" s="84">
        <v>30331566544.723</v>
      </c>
      <c r="V172" s="84">
        <v>8.7799999999999994</v>
      </c>
      <c r="W172" s="104">
        <v>2.1800000000000002</v>
      </c>
      <c r="X172" s="84">
        <v>29.19</v>
      </c>
      <c r="Y172" s="84">
        <v>28.92</v>
      </c>
      <c r="Z172" s="84">
        <v>1180.03</v>
      </c>
      <c r="AA172" s="84">
        <v>1172.76</v>
      </c>
      <c r="AB172" s="106">
        <f t="shared" si="2"/>
        <v>8.7799912077124259E-2</v>
      </c>
    </row>
    <row r="173" spans="2:28">
      <c r="B173" s="81" t="s">
        <v>182</v>
      </c>
      <c r="C173" s="81">
        <v>42699</v>
      </c>
      <c r="D173" s="103" t="s">
        <v>83</v>
      </c>
      <c r="E173" s="103" t="s">
        <v>84</v>
      </c>
      <c r="F173" s="103" t="s">
        <v>44</v>
      </c>
      <c r="G173" s="81">
        <v>4</v>
      </c>
      <c r="H173" s="103" t="s">
        <v>85</v>
      </c>
      <c r="I173" s="86">
        <v>37947588</v>
      </c>
      <c r="J173" s="84">
        <v>42620</v>
      </c>
      <c r="K173" s="84">
        <v>42801</v>
      </c>
      <c r="L173" s="84">
        <v>0</v>
      </c>
      <c r="M173" s="84">
        <v>0.56354000000000004</v>
      </c>
      <c r="N173" s="84">
        <v>79</v>
      </c>
      <c r="O173" s="84">
        <v>0.87292999999999998</v>
      </c>
      <c r="P173" s="84">
        <v>117.13</v>
      </c>
      <c r="Q173" s="84">
        <v>118.00293000000001</v>
      </c>
      <c r="R173" s="84">
        <v>100.86806</v>
      </c>
      <c r="S173" s="84">
        <v>5.2817699999999999</v>
      </c>
      <c r="T173" s="84">
        <v>0.69</v>
      </c>
      <c r="U173" s="84">
        <v>44779265012.466003</v>
      </c>
      <c r="V173" s="84">
        <v>4.75</v>
      </c>
      <c r="W173" s="104">
        <v>3.21</v>
      </c>
      <c r="X173" s="84">
        <v>4.82</v>
      </c>
      <c r="Y173" s="84">
        <v>4.8</v>
      </c>
      <c r="Z173" s="84">
        <v>24.65</v>
      </c>
      <c r="AA173" s="84">
        <v>26.87</v>
      </c>
      <c r="AB173" s="106">
        <f t="shared" si="2"/>
        <v>4.7517274637958372E-2</v>
      </c>
    </row>
    <row r="174" spans="2:28">
      <c r="B174" s="81" t="s">
        <v>182</v>
      </c>
      <c r="C174" s="81">
        <v>42699</v>
      </c>
      <c r="D174" s="103" t="s">
        <v>87</v>
      </c>
      <c r="E174" s="103" t="s">
        <v>88</v>
      </c>
      <c r="F174" s="103" t="s">
        <v>44</v>
      </c>
      <c r="G174" s="81">
        <v>0.5</v>
      </c>
      <c r="H174" s="103" t="s">
        <v>85</v>
      </c>
      <c r="I174" s="86">
        <v>11220561</v>
      </c>
      <c r="J174" s="84">
        <v>42585</v>
      </c>
      <c r="K174" s="84">
        <v>42757</v>
      </c>
      <c r="L174" s="84">
        <v>0</v>
      </c>
      <c r="M174" s="84">
        <v>0.31522</v>
      </c>
      <c r="N174" s="84">
        <v>114</v>
      </c>
      <c r="O174" s="84">
        <v>0.15489</v>
      </c>
      <c r="P174" s="84">
        <v>98</v>
      </c>
      <c r="Q174" s="84">
        <v>98.154889999999995</v>
      </c>
      <c r="R174" s="84">
        <v>100.15483999999999</v>
      </c>
      <c r="S174" s="84">
        <v>5.65761</v>
      </c>
      <c r="T174" s="84">
        <v>0.86</v>
      </c>
      <c r="U174" s="84">
        <v>11013529453.288</v>
      </c>
      <c r="V174" s="84">
        <v>1.17</v>
      </c>
      <c r="W174" s="104">
        <v>0.79</v>
      </c>
      <c r="X174" s="84">
        <v>5.58</v>
      </c>
      <c r="Y174" s="84">
        <v>5.55</v>
      </c>
      <c r="Z174" s="84">
        <v>31.4</v>
      </c>
      <c r="AA174" s="84">
        <v>33.89</v>
      </c>
      <c r="AB174" s="106">
        <f t="shared" si="2"/>
        <v>1.1686947153318391E-2</v>
      </c>
    </row>
    <row r="175" spans="2:28">
      <c r="B175" s="81" t="s">
        <v>182</v>
      </c>
      <c r="C175" s="81">
        <v>42699</v>
      </c>
      <c r="D175" s="103" t="s">
        <v>89</v>
      </c>
      <c r="E175" s="103" t="s">
        <v>90</v>
      </c>
      <c r="F175" s="103" t="s">
        <v>44</v>
      </c>
      <c r="G175" s="81">
        <v>1.75</v>
      </c>
      <c r="H175" s="103" t="s">
        <v>85</v>
      </c>
      <c r="I175" s="86">
        <v>29050714</v>
      </c>
      <c r="J175" s="84">
        <v>42620</v>
      </c>
      <c r="K175" s="84">
        <v>42801</v>
      </c>
      <c r="L175" s="84">
        <v>0</v>
      </c>
      <c r="M175" s="84">
        <v>0.56354000000000004</v>
      </c>
      <c r="N175" s="84">
        <v>79</v>
      </c>
      <c r="O175" s="84">
        <v>0.38191000000000003</v>
      </c>
      <c r="P175" s="84">
        <v>105.19</v>
      </c>
      <c r="Q175" s="84">
        <v>105.57191</v>
      </c>
      <c r="R175" s="84">
        <v>100.38097</v>
      </c>
      <c r="S175" s="84">
        <v>5.7817699999999999</v>
      </c>
      <c r="T175" s="84">
        <v>0.83</v>
      </c>
      <c r="U175" s="84">
        <v>30669392498.879002</v>
      </c>
      <c r="V175" s="84">
        <v>3.25</v>
      </c>
      <c r="W175" s="104">
        <v>2.2000000000000002</v>
      </c>
      <c r="X175" s="84">
        <v>5.51</v>
      </c>
      <c r="Y175" s="84">
        <v>5.49</v>
      </c>
      <c r="Z175" s="84">
        <v>31.35</v>
      </c>
      <c r="AA175" s="84">
        <v>33.83</v>
      </c>
      <c r="AB175" s="106">
        <f t="shared" si="2"/>
        <v>3.2544659809464763E-2</v>
      </c>
    </row>
    <row r="176" spans="2:28">
      <c r="B176" s="81" t="s">
        <v>182</v>
      </c>
      <c r="C176" s="81">
        <v>42699</v>
      </c>
      <c r="D176" s="103" t="s">
        <v>92</v>
      </c>
      <c r="E176" s="103" t="s">
        <v>93</v>
      </c>
      <c r="F176" s="103" t="s">
        <v>44</v>
      </c>
      <c r="G176" s="81">
        <v>2.25</v>
      </c>
      <c r="H176" s="103" t="s">
        <v>94</v>
      </c>
      <c r="I176" s="86">
        <v>27477141</v>
      </c>
      <c r="J176" s="84">
        <v>42620</v>
      </c>
      <c r="K176" s="84">
        <v>42801</v>
      </c>
      <c r="L176" s="84">
        <v>0</v>
      </c>
      <c r="M176" s="84">
        <v>0.56354000000000004</v>
      </c>
      <c r="N176" s="84">
        <v>79</v>
      </c>
      <c r="O176" s="84">
        <v>0.49102000000000001</v>
      </c>
      <c r="P176" s="84">
        <v>108.29</v>
      </c>
      <c r="Q176" s="84">
        <v>108.78102</v>
      </c>
      <c r="R176" s="84">
        <v>100.48947</v>
      </c>
      <c r="S176" s="84">
        <v>6.7817699999999999</v>
      </c>
      <c r="T176" s="84">
        <v>0.98</v>
      </c>
      <c r="U176" s="84">
        <v>29889914823.506001</v>
      </c>
      <c r="V176" s="84">
        <v>3.17</v>
      </c>
      <c r="W176" s="104">
        <v>2.15</v>
      </c>
      <c r="X176" s="84">
        <v>6.32</v>
      </c>
      <c r="Y176" s="84">
        <v>6.29</v>
      </c>
      <c r="Z176" s="84">
        <v>41.83</v>
      </c>
      <c r="AA176" s="84">
        <v>44.55</v>
      </c>
      <c r="AB176" s="106">
        <f t="shared" si="2"/>
        <v>3.1717521294249179E-2</v>
      </c>
    </row>
    <row r="177" spans="2:28">
      <c r="B177" s="81" t="s">
        <v>182</v>
      </c>
      <c r="C177" s="81">
        <v>42699</v>
      </c>
      <c r="D177" s="103" t="s">
        <v>95</v>
      </c>
      <c r="E177" s="103" t="s">
        <v>96</v>
      </c>
      <c r="F177" s="103" t="s">
        <v>44</v>
      </c>
      <c r="G177" s="81">
        <v>2.75</v>
      </c>
      <c r="H177" s="103" t="s">
        <v>97</v>
      </c>
      <c r="I177" s="86">
        <v>26915016</v>
      </c>
      <c r="J177" s="84">
        <v>42620</v>
      </c>
      <c r="K177" s="84">
        <v>42801</v>
      </c>
      <c r="L177" s="84">
        <v>0</v>
      </c>
      <c r="M177" s="84">
        <v>0.56354000000000004</v>
      </c>
      <c r="N177" s="84">
        <v>79</v>
      </c>
      <c r="O177" s="84">
        <v>0.60014000000000001</v>
      </c>
      <c r="P177" s="84">
        <v>111.85</v>
      </c>
      <c r="Q177" s="84">
        <v>112.45014</v>
      </c>
      <c r="R177" s="84">
        <v>100.59783</v>
      </c>
      <c r="S177" s="84">
        <v>7.7817699999999999</v>
      </c>
      <c r="T177" s="84">
        <v>1.1499999999999999</v>
      </c>
      <c r="U177" s="84">
        <v>30265972667.436001</v>
      </c>
      <c r="V177" s="84">
        <v>3.21</v>
      </c>
      <c r="W177" s="104">
        <v>2.17</v>
      </c>
      <c r="X177" s="84">
        <v>7.07</v>
      </c>
      <c r="Y177" s="84">
        <v>7.03</v>
      </c>
      <c r="Z177" s="84">
        <v>53.18</v>
      </c>
      <c r="AA177" s="84">
        <v>56.07</v>
      </c>
      <c r="AB177" s="106">
        <f t="shared" si="2"/>
        <v>3.2116573039399653E-2</v>
      </c>
    </row>
    <row r="178" spans="2:28">
      <c r="B178" s="81" t="s">
        <v>182</v>
      </c>
      <c r="C178" s="81">
        <v>42699</v>
      </c>
      <c r="D178" s="103">
        <v>3088069</v>
      </c>
      <c r="E178" s="103" t="s">
        <v>99</v>
      </c>
      <c r="F178" s="103" t="s">
        <v>44</v>
      </c>
      <c r="G178" s="81">
        <v>5</v>
      </c>
      <c r="H178" s="103" t="s">
        <v>100</v>
      </c>
      <c r="I178" s="86">
        <v>35076458</v>
      </c>
      <c r="J178" s="84">
        <v>42620</v>
      </c>
      <c r="K178" s="84">
        <v>42801</v>
      </c>
      <c r="L178" s="84">
        <v>0</v>
      </c>
      <c r="M178" s="84">
        <v>0.56354000000000004</v>
      </c>
      <c r="N178" s="84">
        <v>79</v>
      </c>
      <c r="O178" s="84">
        <v>1.0911599999999999</v>
      </c>
      <c r="P178" s="84">
        <v>129.59</v>
      </c>
      <c r="Q178" s="84">
        <v>130.68116000000001</v>
      </c>
      <c r="R178" s="84">
        <v>101.08356999999999</v>
      </c>
      <c r="S178" s="84">
        <v>8.2817699999999999</v>
      </c>
      <c r="T178" s="84">
        <v>1.23</v>
      </c>
      <c r="U178" s="84">
        <v>45838322278.830002</v>
      </c>
      <c r="V178" s="84">
        <v>4.8600000000000003</v>
      </c>
      <c r="W178" s="104">
        <v>3.29</v>
      </c>
      <c r="X178" s="84">
        <v>7.02</v>
      </c>
      <c r="Y178" s="84">
        <v>6.98</v>
      </c>
      <c r="Z178" s="84">
        <v>54.73</v>
      </c>
      <c r="AA178" s="84">
        <v>57.53</v>
      </c>
      <c r="AB178" s="106">
        <f t="shared" si="2"/>
        <v>4.8641087522540864E-2</v>
      </c>
    </row>
    <row r="179" spans="2:28">
      <c r="B179" s="81" t="s">
        <v>182</v>
      </c>
      <c r="C179" s="81">
        <v>42699</v>
      </c>
      <c r="D179" s="103" t="s">
        <v>102</v>
      </c>
      <c r="E179" s="103" t="s">
        <v>103</v>
      </c>
      <c r="F179" s="103" t="s">
        <v>44</v>
      </c>
      <c r="G179" s="81">
        <v>2</v>
      </c>
      <c r="H179" s="103" t="s">
        <v>100</v>
      </c>
      <c r="I179" s="86">
        <v>25443304</v>
      </c>
      <c r="J179" s="84">
        <v>42620</v>
      </c>
      <c r="K179" s="84">
        <v>42801</v>
      </c>
      <c r="L179" s="84">
        <v>0</v>
      </c>
      <c r="M179" s="84">
        <v>0.56354000000000004</v>
      </c>
      <c r="N179" s="84">
        <v>79</v>
      </c>
      <c r="O179" s="84">
        <v>0.43646000000000001</v>
      </c>
      <c r="P179" s="84">
        <v>105.81</v>
      </c>
      <c r="Q179" s="84">
        <v>106.24646</v>
      </c>
      <c r="R179" s="84">
        <v>100.43523999999999</v>
      </c>
      <c r="S179" s="84">
        <v>8.7817699999999999</v>
      </c>
      <c r="T179" s="84">
        <v>1.3</v>
      </c>
      <c r="U179" s="84">
        <v>27032610847.262001</v>
      </c>
      <c r="V179" s="84">
        <v>2.87</v>
      </c>
      <c r="W179" s="104">
        <v>1.94</v>
      </c>
      <c r="X179" s="84">
        <v>8.09</v>
      </c>
      <c r="Y179" s="84">
        <v>8.0399999999999991</v>
      </c>
      <c r="Z179" s="84">
        <v>69.02</v>
      </c>
      <c r="AA179" s="84">
        <v>72.13</v>
      </c>
      <c r="AB179" s="106">
        <f t="shared" si="2"/>
        <v>2.8685508648987591E-2</v>
      </c>
    </row>
    <row r="180" spans="2:28">
      <c r="B180" s="81" t="s">
        <v>182</v>
      </c>
      <c r="C180" s="81">
        <v>42699</v>
      </c>
      <c r="D180" s="103" t="s">
        <v>104</v>
      </c>
      <c r="E180" s="103" t="s">
        <v>105</v>
      </c>
      <c r="F180" s="103" t="s">
        <v>44</v>
      </c>
      <c r="G180" s="81">
        <v>1.5</v>
      </c>
      <c r="H180" s="103" t="s">
        <v>106</v>
      </c>
      <c r="I180" s="86">
        <v>19453285</v>
      </c>
      <c r="J180" s="84">
        <v>42573</v>
      </c>
      <c r="K180" s="84">
        <v>42757</v>
      </c>
      <c r="L180" s="84">
        <v>0</v>
      </c>
      <c r="M180" s="84">
        <v>0.31522</v>
      </c>
      <c r="N180" s="84">
        <v>126</v>
      </c>
      <c r="O180" s="84">
        <v>0.51358999999999999</v>
      </c>
      <c r="P180" s="84">
        <v>100.6</v>
      </c>
      <c r="Q180" s="84">
        <v>101.11359</v>
      </c>
      <c r="R180" s="84">
        <v>100.51298</v>
      </c>
      <c r="S180" s="84">
        <v>9.65761</v>
      </c>
      <c r="T180" s="84">
        <v>1.43</v>
      </c>
      <c r="U180" s="84">
        <v>19669914244.375</v>
      </c>
      <c r="V180" s="84">
        <v>2.09</v>
      </c>
      <c r="W180" s="104">
        <v>1.41</v>
      </c>
      <c r="X180" s="84">
        <v>8.98</v>
      </c>
      <c r="Y180" s="84">
        <v>8.92</v>
      </c>
      <c r="Z180" s="84">
        <v>84.68</v>
      </c>
      <c r="AA180" s="84">
        <v>87.91</v>
      </c>
      <c r="AB180" s="106">
        <f t="shared" si="2"/>
        <v>2.0872623009664363E-2</v>
      </c>
    </row>
    <row r="181" spans="2:28">
      <c r="B181" s="81" t="s">
        <v>182</v>
      </c>
      <c r="C181" s="81">
        <v>42699</v>
      </c>
      <c r="D181" s="103" t="s">
        <v>108</v>
      </c>
      <c r="E181" s="103" t="s">
        <v>109</v>
      </c>
      <c r="F181" s="103" t="s">
        <v>44</v>
      </c>
      <c r="G181" s="81">
        <v>4.25</v>
      </c>
      <c r="H181" s="103" t="s">
        <v>110</v>
      </c>
      <c r="I181" s="86">
        <v>31004407</v>
      </c>
      <c r="J181" s="84">
        <v>42528</v>
      </c>
      <c r="K181" s="84">
        <v>42711</v>
      </c>
      <c r="L181" s="84">
        <v>0</v>
      </c>
      <c r="M181" s="84">
        <v>6.5570000000000003E-2</v>
      </c>
      <c r="N181" s="84">
        <v>171</v>
      </c>
      <c r="O181" s="84">
        <v>1.98566</v>
      </c>
      <c r="P181" s="84">
        <v>127.3</v>
      </c>
      <c r="Q181" s="84">
        <v>129.28566000000001</v>
      </c>
      <c r="R181" s="84">
        <v>101.98428</v>
      </c>
      <c r="S181" s="84">
        <v>11.03279</v>
      </c>
      <c r="T181" s="84">
        <v>1.55</v>
      </c>
      <c r="U181" s="84">
        <v>40084250897.537003</v>
      </c>
      <c r="V181" s="84">
        <v>4.25</v>
      </c>
      <c r="W181" s="104">
        <v>2.88</v>
      </c>
      <c r="X181" s="84">
        <v>9.06</v>
      </c>
      <c r="Y181" s="84">
        <v>8.99</v>
      </c>
      <c r="Z181" s="84">
        <v>93.23</v>
      </c>
      <c r="AA181" s="84">
        <v>96.26</v>
      </c>
      <c r="AB181" s="106">
        <f t="shared" si="2"/>
        <v>4.2535185828191935E-2</v>
      </c>
    </row>
    <row r="182" spans="2:28">
      <c r="B182" s="81" t="s">
        <v>182</v>
      </c>
      <c r="C182" s="81">
        <v>42699</v>
      </c>
      <c r="D182" s="103">
        <v>240419</v>
      </c>
      <c r="E182" s="103" t="s">
        <v>111</v>
      </c>
      <c r="F182" s="103" t="s">
        <v>44</v>
      </c>
      <c r="G182" s="81">
        <v>6</v>
      </c>
      <c r="H182" s="103">
        <v>2028</v>
      </c>
      <c r="I182" s="86">
        <v>19027662</v>
      </c>
      <c r="J182" s="84">
        <v>42528</v>
      </c>
      <c r="K182" s="84">
        <v>42711</v>
      </c>
      <c r="L182" s="84">
        <v>0</v>
      </c>
      <c r="M182" s="84">
        <v>6.5570000000000003E-2</v>
      </c>
      <c r="N182" s="84">
        <v>171</v>
      </c>
      <c r="O182" s="84">
        <v>2.80328</v>
      </c>
      <c r="P182" s="84">
        <v>148.44999999999999</v>
      </c>
      <c r="Q182" s="84">
        <v>151.25327999999999</v>
      </c>
      <c r="R182" s="84">
        <v>102.80055</v>
      </c>
      <c r="S182" s="84">
        <v>12.03279</v>
      </c>
      <c r="T182" s="84">
        <v>1.57</v>
      </c>
      <c r="U182" s="84">
        <v>28779962632.77</v>
      </c>
      <c r="V182" s="84">
        <v>3.05</v>
      </c>
      <c r="W182" s="104">
        <v>2.0699999999999998</v>
      </c>
      <c r="X182" s="84">
        <v>9.23</v>
      </c>
      <c r="Y182" s="84">
        <v>9.16</v>
      </c>
      <c r="Z182" s="84">
        <v>100.57</v>
      </c>
      <c r="AA182" s="84">
        <v>103.56</v>
      </c>
      <c r="AB182" s="106">
        <f t="shared" si="2"/>
        <v>3.0539701536208858E-2</v>
      </c>
    </row>
    <row r="183" spans="2:28">
      <c r="B183" s="81" t="s">
        <v>182</v>
      </c>
      <c r="C183" s="81">
        <v>42699</v>
      </c>
      <c r="D183" s="103" t="s">
        <v>112</v>
      </c>
      <c r="E183" s="103" t="s">
        <v>113</v>
      </c>
      <c r="F183" s="103" t="s">
        <v>44</v>
      </c>
      <c r="G183" s="81">
        <v>4.75</v>
      </c>
      <c r="H183" s="103" t="s">
        <v>114</v>
      </c>
      <c r="I183" s="86">
        <v>33640504</v>
      </c>
      <c r="J183" s="84">
        <v>42528</v>
      </c>
      <c r="K183" s="84">
        <v>42711</v>
      </c>
      <c r="L183" s="84">
        <v>0</v>
      </c>
      <c r="M183" s="84">
        <v>6.5570000000000003E-2</v>
      </c>
      <c r="N183" s="84">
        <v>171</v>
      </c>
      <c r="O183" s="84">
        <v>2.2192599999999998</v>
      </c>
      <c r="P183" s="84">
        <v>137.75</v>
      </c>
      <c r="Q183" s="84">
        <v>139.96925999999999</v>
      </c>
      <c r="R183" s="84">
        <v>102.21755</v>
      </c>
      <c r="S183" s="84">
        <v>14.03279</v>
      </c>
      <c r="T183" s="84">
        <v>1.71</v>
      </c>
      <c r="U183" s="84">
        <v>47086365281.148003</v>
      </c>
      <c r="V183" s="84">
        <v>5</v>
      </c>
      <c r="W183" s="104">
        <v>3.38</v>
      </c>
      <c r="X183" s="84">
        <v>10.84</v>
      </c>
      <c r="Y183" s="84">
        <v>10.75</v>
      </c>
      <c r="Z183" s="84">
        <v>138.22999999999999</v>
      </c>
      <c r="AA183" s="84">
        <v>141.22</v>
      </c>
      <c r="AB183" s="106">
        <f t="shared" si="2"/>
        <v>4.9965441597682951E-2</v>
      </c>
    </row>
    <row r="184" spans="2:28">
      <c r="B184" s="81" t="s">
        <v>182</v>
      </c>
      <c r="C184" s="81">
        <v>42699</v>
      </c>
      <c r="D184" s="103">
        <v>489308</v>
      </c>
      <c r="E184" s="103" t="s">
        <v>115</v>
      </c>
      <c r="F184" s="103" t="s">
        <v>44</v>
      </c>
      <c r="G184" s="81">
        <v>4.25</v>
      </c>
      <c r="H184" s="103" t="s">
        <v>116</v>
      </c>
      <c r="I184" s="86">
        <v>35440462</v>
      </c>
      <c r="J184" s="84">
        <v>42528</v>
      </c>
      <c r="K184" s="84">
        <v>42711</v>
      </c>
      <c r="L184" s="84">
        <v>0</v>
      </c>
      <c r="M184" s="84">
        <v>6.5570000000000003E-2</v>
      </c>
      <c r="N184" s="84">
        <v>171</v>
      </c>
      <c r="O184" s="84">
        <v>1.98566</v>
      </c>
      <c r="P184" s="84">
        <v>132.9</v>
      </c>
      <c r="Q184" s="84">
        <v>134.88566</v>
      </c>
      <c r="R184" s="84">
        <v>101.98428</v>
      </c>
      <c r="S184" s="84">
        <v>15.53279</v>
      </c>
      <c r="T184" s="84">
        <v>1.81</v>
      </c>
      <c r="U184" s="84">
        <v>47804099565.171997</v>
      </c>
      <c r="V184" s="84">
        <v>5.07</v>
      </c>
      <c r="W184" s="104">
        <v>3.43</v>
      </c>
      <c r="X184" s="84">
        <v>11.96</v>
      </c>
      <c r="Y184" s="84">
        <v>11.85</v>
      </c>
      <c r="Z184" s="84">
        <v>168.59</v>
      </c>
      <c r="AA184" s="84">
        <v>171.45</v>
      </c>
      <c r="AB184" s="106">
        <f t="shared" si="2"/>
        <v>5.072706144744047E-2</v>
      </c>
    </row>
    <row r="185" spans="2:28">
      <c r="B185" s="81" t="s">
        <v>182</v>
      </c>
      <c r="C185" s="81">
        <v>42699</v>
      </c>
      <c r="D185" s="103" t="s">
        <v>117</v>
      </c>
      <c r="E185" s="103" t="s">
        <v>118</v>
      </c>
      <c r="F185" s="103" t="s">
        <v>44</v>
      </c>
      <c r="G185" s="81">
        <v>4.5</v>
      </c>
      <c r="H185" s="103" t="s">
        <v>119</v>
      </c>
      <c r="I185" s="86">
        <v>31783830</v>
      </c>
      <c r="J185" s="84">
        <v>42620</v>
      </c>
      <c r="K185" s="84">
        <v>42801</v>
      </c>
      <c r="L185" s="84">
        <v>0</v>
      </c>
      <c r="M185" s="84">
        <v>0.56354000000000004</v>
      </c>
      <c r="N185" s="84">
        <v>79</v>
      </c>
      <c r="O185" s="84">
        <v>0.98204000000000002</v>
      </c>
      <c r="P185" s="84">
        <v>139.01</v>
      </c>
      <c r="Q185" s="84">
        <v>139.99204</v>
      </c>
      <c r="R185" s="84">
        <v>100.97589000000001</v>
      </c>
      <c r="S185" s="84">
        <v>17.781770000000002</v>
      </c>
      <c r="T185" s="84">
        <v>1.9</v>
      </c>
      <c r="U185" s="84">
        <v>44494833341.702003</v>
      </c>
      <c r="V185" s="84">
        <v>4.72</v>
      </c>
      <c r="W185" s="104">
        <v>3.19</v>
      </c>
      <c r="X185" s="84">
        <v>13.24</v>
      </c>
      <c r="Y185" s="84">
        <v>13.12</v>
      </c>
      <c r="Z185" s="84">
        <v>209.99</v>
      </c>
      <c r="AA185" s="84">
        <v>212.55</v>
      </c>
      <c r="AB185" s="106">
        <f t="shared" si="2"/>
        <v>4.7215451510408957E-2</v>
      </c>
    </row>
    <row r="186" spans="2:28">
      <c r="B186" s="81" t="s">
        <v>182</v>
      </c>
      <c r="C186" s="81">
        <v>42699</v>
      </c>
      <c r="D186" s="103">
        <v>3245239</v>
      </c>
      <c r="E186" s="103" t="s">
        <v>120</v>
      </c>
      <c r="F186" s="103" t="s">
        <v>44</v>
      </c>
      <c r="G186" s="81">
        <v>4.25</v>
      </c>
      <c r="H186" s="103" t="s">
        <v>121</v>
      </c>
      <c r="I186" s="86">
        <v>29761912</v>
      </c>
      <c r="J186" s="84">
        <v>42620</v>
      </c>
      <c r="K186" s="84">
        <v>42801</v>
      </c>
      <c r="L186" s="84">
        <v>0</v>
      </c>
      <c r="M186" s="84">
        <v>0.56354000000000004</v>
      </c>
      <c r="N186" s="84">
        <v>79</v>
      </c>
      <c r="O186" s="84">
        <v>0.92749000000000004</v>
      </c>
      <c r="P186" s="84">
        <v>136.65</v>
      </c>
      <c r="Q186" s="84">
        <v>137.57749000000001</v>
      </c>
      <c r="R186" s="84">
        <v>100.92198999999999</v>
      </c>
      <c r="S186" s="84">
        <v>19.281770000000002</v>
      </c>
      <c r="T186" s="84">
        <v>1.96</v>
      </c>
      <c r="U186" s="84">
        <v>40945690371.039001</v>
      </c>
      <c r="V186" s="84">
        <v>4.34</v>
      </c>
      <c r="W186" s="104">
        <v>2.94</v>
      </c>
      <c r="X186" s="84">
        <v>14.22</v>
      </c>
      <c r="Y186" s="84">
        <v>14.08</v>
      </c>
      <c r="Z186" s="84">
        <v>243.41</v>
      </c>
      <c r="AA186" s="84">
        <v>245.68</v>
      </c>
      <c r="AB186" s="106">
        <f t="shared" si="2"/>
        <v>4.3449297661759936E-2</v>
      </c>
    </row>
    <row r="187" spans="2:28">
      <c r="B187" s="81" t="s">
        <v>182</v>
      </c>
      <c r="C187" s="81">
        <v>42699</v>
      </c>
      <c r="D187" s="103" t="s">
        <v>122</v>
      </c>
      <c r="E187" s="103" t="s">
        <v>123</v>
      </c>
      <c r="F187" s="103" t="s">
        <v>44</v>
      </c>
      <c r="G187" s="81">
        <v>1.75</v>
      </c>
      <c r="H187" s="103" t="s">
        <v>124</v>
      </c>
      <c r="I187" s="86">
        <v>2711090</v>
      </c>
      <c r="J187" s="84">
        <v>42683</v>
      </c>
      <c r="K187" s="84">
        <v>42801</v>
      </c>
      <c r="L187" s="84">
        <v>0</v>
      </c>
      <c r="M187" s="84">
        <v>0.56354000000000004</v>
      </c>
      <c r="N187" s="84">
        <v>16</v>
      </c>
      <c r="O187" s="84">
        <v>7.7350000000000002E-2</v>
      </c>
      <c r="P187" s="84">
        <v>95.2</v>
      </c>
      <c r="Q187" s="84">
        <v>95.277349999999998</v>
      </c>
      <c r="R187" s="84">
        <v>100.0779</v>
      </c>
      <c r="S187" s="84">
        <v>20.781770000000002</v>
      </c>
      <c r="T187" s="84">
        <v>2.0299999999999998</v>
      </c>
      <c r="U187" s="84">
        <v>2583054655.691</v>
      </c>
      <c r="V187" s="84">
        <v>0.27</v>
      </c>
      <c r="W187" s="104">
        <v>0.19</v>
      </c>
      <c r="X187" s="84">
        <v>17.399999999999999</v>
      </c>
      <c r="Y187" s="84">
        <v>17.22</v>
      </c>
      <c r="Z187" s="84">
        <v>339.17</v>
      </c>
      <c r="AA187" s="84">
        <v>340.89</v>
      </c>
      <c r="AB187" s="106">
        <f t="shared" si="2"/>
        <v>2.7409944635124537E-3</v>
      </c>
    </row>
    <row r="188" spans="2:28">
      <c r="B188" s="81" t="s">
        <v>182</v>
      </c>
      <c r="C188" s="81">
        <v>42699</v>
      </c>
      <c r="D188" s="103" t="s">
        <v>125</v>
      </c>
      <c r="E188" s="103" t="s">
        <v>126</v>
      </c>
      <c r="F188" s="103" t="s">
        <v>44</v>
      </c>
      <c r="G188" s="81">
        <v>4.75</v>
      </c>
      <c r="H188" s="103" t="s">
        <v>127</v>
      </c>
      <c r="I188" s="86">
        <v>25201400</v>
      </c>
      <c r="J188" s="84">
        <v>42528</v>
      </c>
      <c r="K188" s="84">
        <v>42711</v>
      </c>
      <c r="L188" s="84">
        <v>0</v>
      </c>
      <c r="M188" s="84">
        <v>6.5570000000000003E-2</v>
      </c>
      <c r="N188" s="84">
        <v>171</v>
      </c>
      <c r="O188" s="84">
        <v>2.2192599999999998</v>
      </c>
      <c r="P188" s="84">
        <v>148.78</v>
      </c>
      <c r="Q188" s="84">
        <v>150.99925999999999</v>
      </c>
      <c r="R188" s="84">
        <v>102.21755</v>
      </c>
      <c r="S188" s="84">
        <v>22.032789999999999</v>
      </c>
      <c r="T188" s="84">
        <v>2</v>
      </c>
      <c r="U188" s="84">
        <v>38053928088.032997</v>
      </c>
      <c r="V188" s="84">
        <v>4.04</v>
      </c>
      <c r="W188" s="104">
        <v>2.73</v>
      </c>
      <c r="X188" s="84">
        <v>15.25</v>
      </c>
      <c r="Y188" s="84">
        <v>15.1</v>
      </c>
      <c r="Z188" s="84">
        <v>290.79000000000002</v>
      </c>
      <c r="AA188" s="84">
        <v>292.52999999999997</v>
      </c>
      <c r="AB188" s="106">
        <f t="shared" si="2"/>
        <v>4.0380719770831339E-2</v>
      </c>
    </row>
    <row r="189" spans="2:28">
      <c r="B189" s="81" t="s">
        <v>182</v>
      </c>
      <c r="C189" s="81">
        <v>42699</v>
      </c>
      <c r="D189" s="103" t="s">
        <v>128</v>
      </c>
      <c r="E189" s="103" t="s">
        <v>129</v>
      </c>
      <c r="F189" s="103" t="s">
        <v>44</v>
      </c>
      <c r="G189" s="81">
        <v>4.25</v>
      </c>
      <c r="H189" s="103" t="s">
        <v>130</v>
      </c>
      <c r="I189" s="86">
        <v>22765628</v>
      </c>
      <c r="J189" s="84">
        <v>42620</v>
      </c>
      <c r="K189" s="84">
        <v>42801</v>
      </c>
      <c r="L189" s="84">
        <v>0</v>
      </c>
      <c r="M189" s="84">
        <v>0.56354000000000004</v>
      </c>
      <c r="N189" s="84">
        <v>79</v>
      </c>
      <c r="O189" s="84">
        <v>0.92749000000000004</v>
      </c>
      <c r="P189" s="84">
        <v>140.35</v>
      </c>
      <c r="Q189" s="84">
        <v>141.27749</v>
      </c>
      <c r="R189" s="84">
        <v>100.92198999999999</v>
      </c>
      <c r="S189" s="84">
        <v>22.781770000000002</v>
      </c>
      <c r="T189" s="84">
        <v>2.0299999999999998</v>
      </c>
      <c r="U189" s="84">
        <v>32162706953.276001</v>
      </c>
      <c r="V189" s="84">
        <v>3.41</v>
      </c>
      <c r="W189" s="104">
        <v>2.31</v>
      </c>
      <c r="X189" s="84">
        <v>16.07</v>
      </c>
      <c r="Y189" s="84">
        <v>15.91</v>
      </c>
      <c r="Z189" s="84">
        <v>318.72000000000003</v>
      </c>
      <c r="AA189" s="84">
        <v>320.23</v>
      </c>
      <c r="AB189" s="106">
        <f t="shared" si="2"/>
        <v>3.4129282358107783E-2</v>
      </c>
    </row>
    <row r="190" spans="2:28">
      <c r="B190" s="81" t="s">
        <v>182</v>
      </c>
      <c r="C190" s="81">
        <v>42699</v>
      </c>
      <c r="D190" s="103" t="s">
        <v>131</v>
      </c>
      <c r="E190" s="103" t="s">
        <v>132</v>
      </c>
      <c r="F190" s="103" t="s">
        <v>44</v>
      </c>
      <c r="G190" s="81">
        <v>4.25</v>
      </c>
      <c r="H190" s="103" t="s">
        <v>133</v>
      </c>
      <c r="I190" s="86">
        <v>24846140</v>
      </c>
      <c r="J190" s="84">
        <v>42528</v>
      </c>
      <c r="K190" s="84">
        <v>42711</v>
      </c>
      <c r="L190" s="84">
        <v>0</v>
      </c>
      <c r="M190" s="84">
        <v>6.5570000000000003E-2</v>
      </c>
      <c r="N190" s="84">
        <v>171</v>
      </c>
      <c r="O190" s="84">
        <v>1.98566</v>
      </c>
      <c r="P190" s="84">
        <v>141.94999999999999</v>
      </c>
      <c r="Q190" s="84">
        <v>143.93566000000001</v>
      </c>
      <c r="R190" s="84">
        <v>101.98428</v>
      </c>
      <c r="S190" s="84">
        <v>24.032789999999999</v>
      </c>
      <c r="T190" s="84">
        <v>2.0299999999999998</v>
      </c>
      <c r="U190" s="84">
        <v>35762454534.508003</v>
      </c>
      <c r="V190" s="84">
        <v>3.79</v>
      </c>
      <c r="W190" s="104">
        <v>2.57</v>
      </c>
      <c r="X190" s="84">
        <v>16.579999999999998</v>
      </c>
      <c r="Y190" s="84">
        <v>16.41</v>
      </c>
      <c r="Z190" s="84">
        <v>344.63</v>
      </c>
      <c r="AA190" s="84">
        <v>345.85</v>
      </c>
      <c r="AB190" s="106">
        <f t="shared" si="2"/>
        <v>3.7949135015294296E-2</v>
      </c>
    </row>
    <row r="191" spans="2:28">
      <c r="B191" s="81" t="s">
        <v>182</v>
      </c>
      <c r="C191" s="81">
        <v>42699</v>
      </c>
      <c r="D191" s="103" t="s">
        <v>134</v>
      </c>
      <c r="E191" s="103" t="s">
        <v>135</v>
      </c>
      <c r="F191" s="103" t="s">
        <v>44</v>
      </c>
      <c r="G191" s="81">
        <v>4.5</v>
      </c>
      <c r="H191" s="103" t="s">
        <v>136</v>
      </c>
      <c r="I191" s="86">
        <v>26635466</v>
      </c>
      <c r="J191" s="84">
        <v>42528</v>
      </c>
      <c r="K191" s="84">
        <v>42711</v>
      </c>
      <c r="L191" s="84">
        <v>0</v>
      </c>
      <c r="M191" s="84">
        <v>6.5570000000000003E-2</v>
      </c>
      <c r="N191" s="84">
        <v>171</v>
      </c>
      <c r="O191" s="84">
        <v>2.1024600000000002</v>
      </c>
      <c r="P191" s="84">
        <v>149.72</v>
      </c>
      <c r="Q191" s="84">
        <v>151.82246000000001</v>
      </c>
      <c r="R191" s="84">
        <v>102.10092</v>
      </c>
      <c r="S191" s="84">
        <v>26.032789999999999</v>
      </c>
      <c r="T191" s="84">
        <v>2.0299999999999998</v>
      </c>
      <c r="U191" s="84">
        <v>40438619451.675003</v>
      </c>
      <c r="V191" s="84">
        <v>4.29</v>
      </c>
      <c r="W191" s="104">
        <v>2.9</v>
      </c>
      <c r="X191" s="84">
        <v>17.37</v>
      </c>
      <c r="Y191" s="84">
        <v>17.2</v>
      </c>
      <c r="Z191" s="84">
        <v>384.84</v>
      </c>
      <c r="AA191" s="84">
        <v>385.66</v>
      </c>
      <c r="AB191" s="106">
        <f t="shared" si="2"/>
        <v>4.2911222100903069E-2</v>
      </c>
    </row>
    <row r="192" spans="2:28">
      <c r="B192" s="81" t="s">
        <v>182</v>
      </c>
      <c r="C192" s="81">
        <v>42699</v>
      </c>
      <c r="D192" s="103" t="s">
        <v>137</v>
      </c>
      <c r="E192" s="103" t="s">
        <v>138</v>
      </c>
      <c r="F192" s="103" t="s">
        <v>44</v>
      </c>
      <c r="G192" s="81">
        <v>3.25</v>
      </c>
      <c r="H192" s="103" t="s">
        <v>139</v>
      </c>
      <c r="I192" s="86">
        <v>27343680</v>
      </c>
      <c r="J192" s="84">
        <v>42573</v>
      </c>
      <c r="K192" s="84">
        <v>42757</v>
      </c>
      <c r="L192" s="84">
        <v>0</v>
      </c>
      <c r="M192" s="84">
        <v>0.31522</v>
      </c>
      <c r="N192" s="84">
        <v>126</v>
      </c>
      <c r="O192" s="84">
        <v>1.11277</v>
      </c>
      <c r="P192" s="84">
        <v>124.63</v>
      </c>
      <c r="Q192" s="84">
        <v>125.74276999999999</v>
      </c>
      <c r="R192" s="84">
        <v>101.10993999999999</v>
      </c>
      <c r="S192" s="84">
        <v>27.157609999999998</v>
      </c>
      <c r="T192" s="84">
        <v>2.06</v>
      </c>
      <c r="U192" s="84">
        <v>34382701127.477997</v>
      </c>
      <c r="V192" s="84">
        <v>3.65</v>
      </c>
      <c r="W192" s="104">
        <v>2.4700000000000002</v>
      </c>
      <c r="X192" s="84">
        <v>19.11</v>
      </c>
      <c r="Y192" s="84">
        <v>18.920000000000002</v>
      </c>
      <c r="Z192" s="84">
        <v>453.16</v>
      </c>
      <c r="AA192" s="84">
        <v>453.33</v>
      </c>
      <c r="AB192" s="106">
        <f t="shared" si="2"/>
        <v>3.6485017157257729E-2</v>
      </c>
    </row>
    <row r="193" spans="2:28">
      <c r="B193" s="81" t="s">
        <v>182</v>
      </c>
      <c r="C193" s="81">
        <v>42699</v>
      </c>
      <c r="D193" s="103" t="s">
        <v>140</v>
      </c>
      <c r="E193" s="103" t="s">
        <v>141</v>
      </c>
      <c r="F193" s="103" t="s">
        <v>44</v>
      </c>
      <c r="G193" s="81">
        <v>3.5</v>
      </c>
      <c r="H193" s="103" t="s">
        <v>142</v>
      </c>
      <c r="I193" s="86">
        <v>27622736</v>
      </c>
      <c r="J193" s="84">
        <v>42573</v>
      </c>
      <c r="K193" s="84">
        <v>42757</v>
      </c>
      <c r="L193" s="84">
        <v>0</v>
      </c>
      <c r="M193" s="84">
        <v>0.31522</v>
      </c>
      <c r="N193" s="84">
        <v>126</v>
      </c>
      <c r="O193" s="84">
        <v>1.1983699999999999</v>
      </c>
      <c r="P193" s="84">
        <v>130.6</v>
      </c>
      <c r="Q193" s="84">
        <v>131.79837000000001</v>
      </c>
      <c r="R193" s="84">
        <v>101.19508999999999</v>
      </c>
      <c r="S193" s="84">
        <v>28.157609999999998</v>
      </c>
      <c r="T193" s="84">
        <v>2.06</v>
      </c>
      <c r="U193" s="84">
        <v>36406315677.304001</v>
      </c>
      <c r="V193" s="84">
        <v>3.86</v>
      </c>
      <c r="W193" s="104">
        <v>2.61</v>
      </c>
      <c r="X193" s="84">
        <v>19.329999999999998</v>
      </c>
      <c r="Y193" s="84">
        <v>19.13</v>
      </c>
      <c r="Z193" s="84">
        <v>469.56</v>
      </c>
      <c r="AA193" s="84">
        <v>469.49</v>
      </c>
      <c r="AB193" s="106">
        <f t="shared" si="2"/>
        <v>3.8632364781178798E-2</v>
      </c>
    </row>
    <row r="194" spans="2:28">
      <c r="B194" s="81" t="s">
        <v>182</v>
      </c>
      <c r="C194" s="81">
        <v>42699</v>
      </c>
      <c r="D194" s="103" t="s">
        <v>143</v>
      </c>
      <c r="E194" s="103" t="s">
        <v>144</v>
      </c>
      <c r="F194" s="103" t="s">
        <v>44</v>
      </c>
      <c r="G194" s="81">
        <v>4.25</v>
      </c>
      <c r="H194" s="103" t="s">
        <v>145</v>
      </c>
      <c r="I194" s="86">
        <v>23107694</v>
      </c>
      <c r="J194" s="84">
        <v>42528</v>
      </c>
      <c r="K194" s="84">
        <v>42711</v>
      </c>
      <c r="L194" s="84">
        <v>0</v>
      </c>
      <c r="M194" s="84">
        <v>6.5570000000000003E-2</v>
      </c>
      <c r="N194" s="84">
        <v>171</v>
      </c>
      <c r="O194" s="84">
        <v>1.98566</v>
      </c>
      <c r="P194" s="84">
        <v>149.72</v>
      </c>
      <c r="Q194" s="84">
        <v>151.70565999999999</v>
      </c>
      <c r="R194" s="84">
        <v>101.98428</v>
      </c>
      <c r="S194" s="84">
        <v>30.032789999999999</v>
      </c>
      <c r="T194" s="84">
        <v>2.0299999999999998</v>
      </c>
      <c r="U194" s="84">
        <v>35055678708.561996</v>
      </c>
      <c r="V194" s="84">
        <v>3.72</v>
      </c>
      <c r="W194" s="104">
        <v>2.52</v>
      </c>
      <c r="X194" s="84">
        <v>19.43</v>
      </c>
      <c r="Y194" s="84">
        <v>19.23</v>
      </c>
      <c r="Z194" s="84">
        <v>489.19</v>
      </c>
      <c r="AA194" s="84">
        <v>488.92</v>
      </c>
      <c r="AB194" s="106">
        <f t="shared" si="2"/>
        <v>3.7199143673998347E-2</v>
      </c>
    </row>
    <row r="195" spans="2:28">
      <c r="B195" s="81" t="s">
        <v>182</v>
      </c>
      <c r="C195" s="81">
        <v>42699</v>
      </c>
      <c r="D195" s="103" t="s">
        <v>146</v>
      </c>
      <c r="E195" s="103" t="s">
        <v>147</v>
      </c>
      <c r="F195" s="103" t="s">
        <v>44</v>
      </c>
      <c r="G195" s="81">
        <v>1.5</v>
      </c>
      <c r="H195" s="103" t="s">
        <v>148</v>
      </c>
      <c r="I195" s="86">
        <v>4874999</v>
      </c>
      <c r="J195" s="84">
        <v>42634</v>
      </c>
      <c r="K195" s="84">
        <v>42757</v>
      </c>
      <c r="L195" s="84">
        <v>0</v>
      </c>
      <c r="M195" s="84">
        <v>0.31522</v>
      </c>
      <c r="N195" s="84">
        <v>65</v>
      </c>
      <c r="O195" s="84">
        <v>0.26495000000000002</v>
      </c>
      <c r="P195" s="84">
        <v>88.79</v>
      </c>
      <c r="Q195" s="84">
        <v>89.054950000000005</v>
      </c>
      <c r="R195" s="84">
        <v>100.26493000000001</v>
      </c>
      <c r="S195" s="84">
        <v>30.657609999999998</v>
      </c>
      <c r="T195" s="84">
        <v>1.99</v>
      </c>
      <c r="U195" s="84">
        <v>4341427709.9940004</v>
      </c>
      <c r="V195" s="84">
        <v>0.46</v>
      </c>
      <c r="W195" s="104">
        <v>0.31</v>
      </c>
      <c r="X195" s="84">
        <v>24.17</v>
      </c>
      <c r="Y195" s="84">
        <v>23.93</v>
      </c>
      <c r="Z195" s="84">
        <v>680.6</v>
      </c>
      <c r="AA195" s="84">
        <v>679.1</v>
      </c>
      <c r="AB195" s="106">
        <f t="shared" si="2"/>
        <v>4.6068825104475962E-3</v>
      </c>
    </row>
    <row r="196" spans="2:28">
      <c r="B196" s="81" t="s">
        <v>182</v>
      </c>
      <c r="C196" s="81">
        <v>42699</v>
      </c>
      <c r="D196" s="103" t="s">
        <v>149</v>
      </c>
      <c r="E196" s="103" t="s">
        <v>150</v>
      </c>
      <c r="F196" s="103" t="s">
        <v>44</v>
      </c>
      <c r="G196" s="81">
        <v>4.25</v>
      </c>
      <c r="H196" s="103" t="s">
        <v>151</v>
      </c>
      <c r="I196" s="86">
        <v>19772077</v>
      </c>
      <c r="J196" s="84">
        <v>42528</v>
      </c>
      <c r="K196" s="84">
        <v>42711</v>
      </c>
      <c r="L196" s="84">
        <v>0</v>
      </c>
      <c r="M196" s="84">
        <v>6.5570000000000003E-2</v>
      </c>
      <c r="N196" s="84">
        <v>171</v>
      </c>
      <c r="O196" s="84">
        <v>1.98566</v>
      </c>
      <c r="P196" s="84">
        <v>155.29</v>
      </c>
      <c r="Q196" s="84">
        <v>157.27565999999999</v>
      </c>
      <c r="R196" s="84">
        <v>101.98428</v>
      </c>
      <c r="S196" s="84">
        <v>33.032789999999999</v>
      </c>
      <c r="T196" s="84">
        <v>1.97</v>
      </c>
      <c r="U196" s="84">
        <v>31096663754.714001</v>
      </c>
      <c r="V196" s="84">
        <v>3.3</v>
      </c>
      <c r="W196" s="104">
        <v>2.23</v>
      </c>
      <c r="X196" s="84">
        <v>20.82</v>
      </c>
      <c r="Y196" s="84">
        <v>20.62</v>
      </c>
      <c r="Z196" s="84">
        <v>568.97</v>
      </c>
      <c r="AA196" s="84">
        <v>568.16</v>
      </c>
      <c r="AB196" s="106">
        <f t="shared" si="2"/>
        <v>3.2998056389394445E-2</v>
      </c>
    </row>
    <row r="197" spans="2:28">
      <c r="B197" s="81" t="s">
        <v>182</v>
      </c>
      <c r="C197" s="81">
        <v>42699</v>
      </c>
      <c r="D197" s="103" t="s">
        <v>152</v>
      </c>
      <c r="E197" s="103" t="s">
        <v>153</v>
      </c>
      <c r="F197" s="103" t="s">
        <v>44</v>
      </c>
      <c r="G197" s="81">
        <v>3.75</v>
      </c>
      <c r="H197" s="103" t="s">
        <v>154</v>
      </c>
      <c r="I197" s="86">
        <v>23591655</v>
      </c>
      <c r="J197" s="84">
        <v>42573</v>
      </c>
      <c r="K197" s="84">
        <v>42757</v>
      </c>
      <c r="L197" s="84">
        <v>0</v>
      </c>
      <c r="M197" s="84">
        <v>0.31522</v>
      </c>
      <c r="N197" s="84">
        <v>126</v>
      </c>
      <c r="O197" s="84">
        <v>1.2839700000000001</v>
      </c>
      <c r="P197" s="84">
        <v>146.82</v>
      </c>
      <c r="Q197" s="84">
        <v>148.10397</v>
      </c>
      <c r="R197" s="84">
        <v>101.28019999999999</v>
      </c>
      <c r="S197" s="84">
        <v>35.657609999999998</v>
      </c>
      <c r="T197" s="84">
        <v>1.93</v>
      </c>
      <c r="U197" s="84">
        <v>34940177028.268997</v>
      </c>
      <c r="V197" s="84">
        <v>3.71</v>
      </c>
      <c r="W197" s="104">
        <v>2.5099999999999998</v>
      </c>
      <c r="X197" s="84">
        <v>22.6</v>
      </c>
      <c r="Y197" s="84">
        <v>22.38</v>
      </c>
      <c r="Z197" s="84">
        <v>668.31</v>
      </c>
      <c r="AA197" s="84">
        <v>666.7</v>
      </c>
      <c r="AB197" s="106">
        <f t="shared" si="2"/>
        <v>3.7076579691268832E-2</v>
      </c>
    </row>
    <row r="198" spans="2:28">
      <c r="B198" s="81" t="s">
        <v>182</v>
      </c>
      <c r="C198" s="81">
        <v>42699</v>
      </c>
      <c r="D198" s="103" t="s">
        <v>155</v>
      </c>
      <c r="E198" s="103" t="s">
        <v>156</v>
      </c>
      <c r="F198" s="103" t="s">
        <v>44</v>
      </c>
      <c r="G198" s="81">
        <v>4.25</v>
      </c>
      <c r="H198" s="103" t="s">
        <v>157</v>
      </c>
      <c r="I198" s="86">
        <v>25994750</v>
      </c>
      <c r="J198" s="84">
        <v>42528</v>
      </c>
      <c r="K198" s="84">
        <v>42711</v>
      </c>
      <c r="L198" s="84">
        <v>0</v>
      </c>
      <c r="M198" s="84">
        <v>6.5570000000000003E-2</v>
      </c>
      <c r="N198" s="84">
        <v>171</v>
      </c>
      <c r="O198" s="84">
        <v>1.98566</v>
      </c>
      <c r="P198" s="84">
        <v>165.64</v>
      </c>
      <c r="Q198" s="84">
        <v>167.62566000000001</v>
      </c>
      <c r="R198" s="84">
        <v>101.98428</v>
      </c>
      <c r="S198" s="84">
        <v>39.032789999999999</v>
      </c>
      <c r="T198" s="84">
        <v>1.87</v>
      </c>
      <c r="U198" s="84">
        <v>43573870144.876999</v>
      </c>
      <c r="V198" s="84">
        <v>4.62</v>
      </c>
      <c r="W198" s="104">
        <v>3.13</v>
      </c>
      <c r="X198" s="84">
        <v>23.44</v>
      </c>
      <c r="Y198" s="84">
        <v>23.23</v>
      </c>
      <c r="Z198" s="84">
        <v>738.14</v>
      </c>
      <c r="AA198" s="84">
        <v>736.02</v>
      </c>
      <c r="AB198" s="106">
        <f t="shared" ref="AB198:AB216" si="3">U198/SUMIF($B$5:$B$216,B198,$U$5:$U$216)</f>
        <v>4.6238176400091646E-2</v>
      </c>
    </row>
    <row r="199" spans="2:28">
      <c r="B199" s="81" t="s">
        <v>182</v>
      </c>
      <c r="C199" s="81">
        <v>42699</v>
      </c>
      <c r="D199" s="103" t="s">
        <v>158</v>
      </c>
      <c r="E199" s="103" t="s">
        <v>159</v>
      </c>
      <c r="F199" s="103" t="s">
        <v>44</v>
      </c>
      <c r="G199" s="81">
        <v>4</v>
      </c>
      <c r="H199" s="103" t="s">
        <v>160</v>
      </c>
      <c r="I199" s="86">
        <v>23208794</v>
      </c>
      <c r="J199" s="84">
        <v>42573</v>
      </c>
      <c r="K199" s="84">
        <v>42757</v>
      </c>
      <c r="L199" s="84">
        <v>0</v>
      </c>
      <c r="M199" s="84">
        <v>0.31522</v>
      </c>
      <c r="N199" s="84">
        <v>126</v>
      </c>
      <c r="O199" s="84">
        <v>1.36957</v>
      </c>
      <c r="P199" s="84">
        <v>163.93</v>
      </c>
      <c r="Q199" s="84">
        <v>165.29956999999999</v>
      </c>
      <c r="R199" s="84">
        <v>101.36529</v>
      </c>
      <c r="S199" s="84">
        <v>43.157609999999998</v>
      </c>
      <c r="T199" s="84">
        <v>1.84</v>
      </c>
      <c r="U199" s="84">
        <v>38364035574.199997</v>
      </c>
      <c r="V199" s="84">
        <v>4.07</v>
      </c>
      <c r="W199" s="104">
        <v>2.75</v>
      </c>
      <c r="X199" s="84">
        <v>25.46</v>
      </c>
      <c r="Y199" s="84">
        <v>25.23</v>
      </c>
      <c r="Z199" s="84">
        <v>877.44</v>
      </c>
      <c r="AA199" s="84">
        <v>873.97</v>
      </c>
      <c r="AB199" s="106">
        <f t="shared" si="3"/>
        <v>4.0709788650889596E-2</v>
      </c>
    </row>
    <row r="200" spans="2:28">
      <c r="B200" s="81" t="s">
        <v>182</v>
      </c>
      <c r="C200" s="81">
        <v>42699</v>
      </c>
      <c r="D200" s="103" t="s">
        <v>161</v>
      </c>
      <c r="E200" s="103" t="s">
        <v>162</v>
      </c>
      <c r="F200" s="103" t="s">
        <v>44</v>
      </c>
      <c r="G200" s="81">
        <v>2.5</v>
      </c>
      <c r="H200" s="103" t="s">
        <v>163</v>
      </c>
      <c r="I200" s="86">
        <v>13602000</v>
      </c>
      <c r="J200" s="84">
        <v>42573</v>
      </c>
      <c r="K200" s="84">
        <v>42757</v>
      </c>
      <c r="L200" s="84">
        <v>0</v>
      </c>
      <c r="M200" s="84">
        <v>0.31522</v>
      </c>
      <c r="N200" s="84">
        <v>126</v>
      </c>
      <c r="O200" s="84">
        <v>0.85597999999999996</v>
      </c>
      <c r="P200" s="84">
        <v>120.68</v>
      </c>
      <c r="Q200" s="84">
        <v>121.53598</v>
      </c>
      <c r="R200" s="84">
        <v>100.85429999999999</v>
      </c>
      <c r="S200" s="84">
        <v>48.657609999999998</v>
      </c>
      <c r="T200" s="84">
        <v>1.85</v>
      </c>
      <c r="U200" s="84">
        <v>16531323763.042999</v>
      </c>
      <c r="V200" s="84">
        <v>1.75</v>
      </c>
      <c r="W200" s="104">
        <v>1.19</v>
      </c>
      <c r="X200" s="84">
        <v>30.12</v>
      </c>
      <c r="Y200" s="84">
        <v>29.84</v>
      </c>
      <c r="Z200" s="84">
        <v>1208.32</v>
      </c>
      <c r="AA200" s="84">
        <v>1201.02</v>
      </c>
      <c r="AB200" s="106">
        <f t="shared" si="3"/>
        <v>1.7542124712382874E-2</v>
      </c>
    </row>
    <row r="201" spans="2:28">
      <c r="B201" s="81" t="s">
        <v>182</v>
      </c>
      <c r="C201" s="81">
        <v>42699</v>
      </c>
      <c r="D201" s="103" t="s">
        <v>164</v>
      </c>
      <c r="E201" s="103" t="s">
        <v>165</v>
      </c>
      <c r="F201" s="103" t="s">
        <v>44</v>
      </c>
      <c r="G201" s="81">
        <v>3.5</v>
      </c>
      <c r="H201" s="103" t="s">
        <v>166</v>
      </c>
      <c r="I201" s="86">
        <v>19485985</v>
      </c>
      <c r="J201" s="84">
        <v>42573</v>
      </c>
      <c r="K201" s="84">
        <v>42757</v>
      </c>
      <c r="L201" s="84">
        <v>0</v>
      </c>
      <c r="M201" s="84">
        <v>0.31522</v>
      </c>
      <c r="N201" s="84">
        <v>126</v>
      </c>
      <c r="O201" s="84">
        <v>1.1983699999999999</v>
      </c>
      <c r="P201" s="84">
        <v>154.46</v>
      </c>
      <c r="Q201" s="84">
        <v>155.65836999999999</v>
      </c>
      <c r="R201" s="84">
        <v>101.19508999999999</v>
      </c>
      <c r="S201" s="84">
        <v>51.657609999999998</v>
      </c>
      <c r="T201" s="84">
        <v>1.86</v>
      </c>
      <c r="U201" s="84">
        <v>30331566544.723</v>
      </c>
      <c r="V201" s="84">
        <v>3.22</v>
      </c>
      <c r="W201" s="104">
        <v>2.1800000000000002</v>
      </c>
      <c r="X201" s="84">
        <v>29.19</v>
      </c>
      <c r="Y201" s="84">
        <v>28.92</v>
      </c>
      <c r="Z201" s="84">
        <v>1180.03</v>
      </c>
      <c r="AA201" s="84">
        <v>1172.76</v>
      </c>
      <c r="AB201" s="106">
        <f t="shared" si="3"/>
        <v>3.2186177627164712E-2</v>
      </c>
    </row>
    <row r="202" spans="2:28">
      <c r="B202" s="81" t="s">
        <v>183</v>
      </c>
      <c r="C202" s="81">
        <v>42699</v>
      </c>
      <c r="D202" s="103" t="s">
        <v>108</v>
      </c>
      <c r="E202" s="103" t="s">
        <v>109</v>
      </c>
      <c r="F202" s="103" t="s">
        <v>44</v>
      </c>
      <c r="G202" s="81">
        <v>4.25</v>
      </c>
      <c r="H202" s="103" t="s">
        <v>110</v>
      </c>
      <c r="I202" s="86">
        <v>31004407</v>
      </c>
      <c r="J202" s="84">
        <v>42528</v>
      </c>
      <c r="K202" s="84">
        <v>42711</v>
      </c>
      <c r="L202" s="84">
        <v>0</v>
      </c>
      <c r="M202" s="84">
        <v>6.5570000000000003E-2</v>
      </c>
      <c r="N202" s="84">
        <v>171</v>
      </c>
      <c r="O202" s="84">
        <v>1.98566</v>
      </c>
      <c r="P202" s="84">
        <v>127.3</v>
      </c>
      <c r="Q202" s="84">
        <v>129.28566000000001</v>
      </c>
      <c r="R202" s="84">
        <v>101.98428</v>
      </c>
      <c r="S202" s="84">
        <v>11.03279</v>
      </c>
      <c r="T202" s="84">
        <v>1.55</v>
      </c>
      <c r="U202" s="84">
        <v>40084250897.537003</v>
      </c>
      <c r="V202" s="84">
        <v>5.7</v>
      </c>
      <c r="W202" s="104">
        <v>2.88</v>
      </c>
      <c r="X202" s="84">
        <v>9.06</v>
      </c>
      <c r="Y202" s="84">
        <v>8.99</v>
      </c>
      <c r="Z202" s="84">
        <v>93.23</v>
      </c>
      <c r="AA202" s="84">
        <v>96.26</v>
      </c>
      <c r="AB202" s="106">
        <f t="shared" si="3"/>
        <v>7.8846701654473772E-2</v>
      </c>
    </row>
    <row r="203" spans="2:28">
      <c r="B203" s="81" t="s">
        <v>183</v>
      </c>
      <c r="C203" s="81">
        <v>42699</v>
      </c>
      <c r="D203" s="103">
        <v>240419</v>
      </c>
      <c r="E203" s="103" t="s">
        <v>111</v>
      </c>
      <c r="F203" s="103" t="s">
        <v>44</v>
      </c>
      <c r="G203" s="81">
        <v>6</v>
      </c>
      <c r="H203" s="103">
        <v>2028</v>
      </c>
      <c r="I203" s="86">
        <v>19027662</v>
      </c>
      <c r="J203" s="84">
        <v>42528</v>
      </c>
      <c r="K203" s="84">
        <v>42711</v>
      </c>
      <c r="L203" s="84">
        <v>0</v>
      </c>
      <c r="M203" s="84">
        <v>6.5570000000000003E-2</v>
      </c>
      <c r="N203" s="84">
        <v>171</v>
      </c>
      <c r="O203" s="84">
        <v>2.80328</v>
      </c>
      <c r="P203" s="84">
        <v>148.44999999999999</v>
      </c>
      <c r="Q203" s="84">
        <v>151.25327999999999</v>
      </c>
      <c r="R203" s="84">
        <v>102.80055</v>
      </c>
      <c r="S203" s="84">
        <v>12.03279</v>
      </c>
      <c r="T203" s="84">
        <v>1.57</v>
      </c>
      <c r="U203" s="84">
        <v>28779962632.77</v>
      </c>
      <c r="V203" s="84">
        <v>4.09</v>
      </c>
      <c r="W203" s="104">
        <v>2.0699999999999998</v>
      </c>
      <c r="X203" s="84">
        <v>9.23</v>
      </c>
      <c r="Y203" s="84">
        <v>9.16</v>
      </c>
      <c r="Z203" s="84">
        <v>100.57</v>
      </c>
      <c r="AA203" s="84">
        <v>103.56</v>
      </c>
      <c r="AB203" s="106">
        <f t="shared" si="3"/>
        <v>5.6610890225526261E-2</v>
      </c>
    </row>
    <row r="204" spans="2:28">
      <c r="B204" s="81" t="s">
        <v>183</v>
      </c>
      <c r="C204" s="81">
        <v>42699</v>
      </c>
      <c r="D204" s="103" t="s">
        <v>112</v>
      </c>
      <c r="E204" s="103" t="s">
        <v>113</v>
      </c>
      <c r="F204" s="103" t="s">
        <v>44</v>
      </c>
      <c r="G204" s="81">
        <v>4.75</v>
      </c>
      <c r="H204" s="103" t="s">
        <v>114</v>
      </c>
      <c r="I204" s="86">
        <v>33640504</v>
      </c>
      <c r="J204" s="84">
        <v>42528</v>
      </c>
      <c r="K204" s="84">
        <v>42711</v>
      </c>
      <c r="L204" s="84">
        <v>0</v>
      </c>
      <c r="M204" s="84">
        <v>6.5570000000000003E-2</v>
      </c>
      <c r="N204" s="84">
        <v>171</v>
      </c>
      <c r="O204" s="84">
        <v>2.2192599999999998</v>
      </c>
      <c r="P204" s="84">
        <v>137.75</v>
      </c>
      <c r="Q204" s="84">
        <v>139.96925999999999</v>
      </c>
      <c r="R204" s="84">
        <v>102.21755</v>
      </c>
      <c r="S204" s="84">
        <v>14.03279</v>
      </c>
      <c r="T204" s="84">
        <v>1.71</v>
      </c>
      <c r="U204" s="84">
        <v>47086365281.148003</v>
      </c>
      <c r="V204" s="84">
        <v>6.7</v>
      </c>
      <c r="W204" s="104">
        <v>3.38</v>
      </c>
      <c r="X204" s="84">
        <v>10.84</v>
      </c>
      <c r="Y204" s="84">
        <v>10.75</v>
      </c>
      <c r="Z204" s="84">
        <v>138.22999999999999</v>
      </c>
      <c r="AA204" s="84">
        <v>141.22</v>
      </c>
      <c r="AB204" s="106">
        <f t="shared" si="3"/>
        <v>9.262003186254808E-2</v>
      </c>
    </row>
    <row r="205" spans="2:28">
      <c r="B205" s="81" t="s">
        <v>183</v>
      </c>
      <c r="C205" s="81">
        <v>42699</v>
      </c>
      <c r="D205" s="103">
        <v>489308</v>
      </c>
      <c r="E205" s="103" t="s">
        <v>115</v>
      </c>
      <c r="F205" s="103" t="s">
        <v>44</v>
      </c>
      <c r="G205" s="81">
        <v>4.25</v>
      </c>
      <c r="H205" s="103" t="s">
        <v>116</v>
      </c>
      <c r="I205" s="86">
        <v>35440462</v>
      </c>
      <c r="J205" s="84">
        <v>42528</v>
      </c>
      <c r="K205" s="84">
        <v>42711</v>
      </c>
      <c r="L205" s="84">
        <v>0</v>
      </c>
      <c r="M205" s="84">
        <v>6.5570000000000003E-2</v>
      </c>
      <c r="N205" s="84">
        <v>171</v>
      </c>
      <c r="O205" s="84">
        <v>1.98566</v>
      </c>
      <c r="P205" s="84">
        <v>132.9</v>
      </c>
      <c r="Q205" s="84">
        <v>134.88566</v>
      </c>
      <c r="R205" s="84">
        <v>101.98428</v>
      </c>
      <c r="S205" s="84">
        <v>15.53279</v>
      </c>
      <c r="T205" s="84">
        <v>1.81</v>
      </c>
      <c r="U205" s="84">
        <v>47804099565.171997</v>
      </c>
      <c r="V205" s="84">
        <v>6.8</v>
      </c>
      <c r="W205" s="104">
        <v>3.43</v>
      </c>
      <c r="X205" s="84">
        <v>11.96</v>
      </c>
      <c r="Y205" s="84">
        <v>11.85</v>
      </c>
      <c r="Z205" s="84">
        <v>168.59</v>
      </c>
      <c r="AA205" s="84">
        <v>171.45</v>
      </c>
      <c r="AB205" s="106">
        <f t="shared" si="3"/>
        <v>9.4031832749242567E-2</v>
      </c>
    </row>
    <row r="206" spans="2:28">
      <c r="B206" s="81" t="s">
        <v>183</v>
      </c>
      <c r="C206" s="81">
        <v>42699</v>
      </c>
      <c r="D206" s="103" t="s">
        <v>117</v>
      </c>
      <c r="E206" s="103" t="s">
        <v>118</v>
      </c>
      <c r="F206" s="103" t="s">
        <v>44</v>
      </c>
      <c r="G206" s="81">
        <v>4.5</v>
      </c>
      <c r="H206" s="103" t="s">
        <v>119</v>
      </c>
      <c r="I206" s="86">
        <v>31783830</v>
      </c>
      <c r="J206" s="84">
        <v>42620</v>
      </c>
      <c r="K206" s="84">
        <v>42801</v>
      </c>
      <c r="L206" s="84">
        <v>0</v>
      </c>
      <c r="M206" s="84">
        <v>0.56354000000000004</v>
      </c>
      <c r="N206" s="84">
        <v>79</v>
      </c>
      <c r="O206" s="84">
        <v>0.98204000000000002</v>
      </c>
      <c r="P206" s="84">
        <v>139.01</v>
      </c>
      <c r="Q206" s="84">
        <v>139.99204</v>
      </c>
      <c r="R206" s="84">
        <v>100.97589000000001</v>
      </c>
      <c r="S206" s="84">
        <v>17.781770000000002</v>
      </c>
      <c r="T206" s="84">
        <v>1.9</v>
      </c>
      <c r="U206" s="84">
        <v>44494833341.702003</v>
      </c>
      <c r="V206" s="84">
        <v>6.33</v>
      </c>
      <c r="W206" s="104">
        <v>3.19</v>
      </c>
      <c r="X206" s="84">
        <v>13.24</v>
      </c>
      <c r="Y206" s="84">
        <v>13.12</v>
      </c>
      <c r="Z206" s="84">
        <v>209.99</v>
      </c>
      <c r="AA206" s="84">
        <v>212.55</v>
      </c>
      <c r="AB206" s="106">
        <f t="shared" si="3"/>
        <v>8.7522425169588927E-2</v>
      </c>
    </row>
    <row r="207" spans="2:28">
      <c r="B207" s="81" t="s">
        <v>183</v>
      </c>
      <c r="C207" s="81">
        <v>42699</v>
      </c>
      <c r="D207" s="103">
        <v>3245239</v>
      </c>
      <c r="E207" s="103" t="s">
        <v>120</v>
      </c>
      <c r="F207" s="103" t="s">
        <v>44</v>
      </c>
      <c r="G207" s="81">
        <v>4.25</v>
      </c>
      <c r="H207" s="103" t="s">
        <v>121</v>
      </c>
      <c r="I207" s="86">
        <v>29761912</v>
      </c>
      <c r="J207" s="84">
        <v>42620</v>
      </c>
      <c r="K207" s="84">
        <v>42801</v>
      </c>
      <c r="L207" s="84">
        <v>0</v>
      </c>
      <c r="M207" s="84">
        <v>0.56354000000000004</v>
      </c>
      <c r="N207" s="84">
        <v>79</v>
      </c>
      <c r="O207" s="84">
        <v>0.92749000000000004</v>
      </c>
      <c r="P207" s="84">
        <v>136.65</v>
      </c>
      <c r="Q207" s="84">
        <v>137.57749000000001</v>
      </c>
      <c r="R207" s="84">
        <v>100.92198999999999</v>
      </c>
      <c r="S207" s="84">
        <v>19.281770000000002</v>
      </c>
      <c r="T207" s="84">
        <v>1.96</v>
      </c>
      <c r="U207" s="84">
        <v>40945690371.039001</v>
      </c>
      <c r="V207" s="84">
        <v>5.82</v>
      </c>
      <c r="W207" s="104">
        <v>2.94</v>
      </c>
      <c r="X207" s="84">
        <v>14.22</v>
      </c>
      <c r="Y207" s="84">
        <v>14.08</v>
      </c>
      <c r="Z207" s="84">
        <v>243.41</v>
      </c>
      <c r="AA207" s="84">
        <v>245.68</v>
      </c>
      <c r="AB207" s="106">
        <f t="shared" si="3"/>
        <v>8.0541174162746906E-2</v>
      </c>
    </row>
    <row r="208" spans="2:28">
      <c r="B208" s="81" t="s">
        <v>183</v>
      </c>
      <c r="C208" s="81">
        <v>42699</v>
      </c>
      <c r="D208" s="103" t="s">
        <v>122</v>
      </c>
      <c r="E208" s="103" t="s">
        <v>123</v>
      </c>
      <c r="F208" s="103" t="s">
        <v>44</v>
      </c>
      <c r="G208" s="81">
        <v>1.75</v>
      </c>
      <c r="H208" s="103" t="s">
        <v>124</v>
      </c>
      <c r="I208" s="86">
        <v>2711090</v>
      </c>
      <c r="J208" s="84">
        <v>42683</v>
      </c>
      <c r="K208" s="84">
        <v>42801</v>
      </c>
      <c r="L208" s="84">
        <v>0</v>
      </c>
      <c r="M208" s="84">
        <v>0.56354000000000004</v>
      </c>
      <c r="N208" s="84">
        <v>16</v>
      </c>
      <c r="O208" s="84">
        <v>7.7350000000000002E-2</v>
      </c>
      <c r="P208" s="84">
        <v>95.2</v>
      </c>
      <c r="Q208" s="84">
        <v>95.277349999999998</v>
      </c>
      <c r="R208" s="84">
        <v>100.0779</v>
      </c>
      <c r="S208" s="84">
        <v>20.781770000000002</v>
      </c>
      <c r="T208" s="84">
        <v>2.0299999999999998</v>
      </c>
      <c r="U208" s="84">
        <v>2583054655.691</v>
      </c>
      <c r="V208" s="84">
        <v>0.37</v>
      </c>
      <c r="W208" s="104">
        <v>0.19</v>
      </c>
      <c r="X208" s="84">
        <v>17.399999999999999</v>
      </c>
      <c r="Y208" s="84">
        <v>17.22</v>
      </c>
      <c r="Z208" s="84">
        <v>339.17</v>
      </c>
      <c r="AA208" s="84">
        <v>340.89</v>
      </c>
      <c r="AB208" s="106">
        <f t="shared" si="3"/>
        <v>5.0809316685267551E-3</v>
      </c>
    </row>
    <row r="209" spans="2:28">
      <c r="B209" s="81" t="s">
        <v>183</v>
      </c>
      <c r="C209" s="81">
        <v>42699</v>
      </c>
      <c r="D209" s="103" t="s">
        <v>125</v>
      </c>
      <c r="E209" s="103" t="s">
        <v>126</v>
      </c>
      <c r="F209" s="103" t="s">
        <v>44</v>
      </c>
      <c r="G209" s="81">
        <v>4.75</v>
      </c>
      <c r="H209" s="103" t="s">
        <v>127</v>
      </c>
      <c r="I209" s="86">
        <v>25201400</v>
      </c>
      <c r="J209" s="84">
        <v>42528</v>
      </c>
      <c r="K209" s="84">
        <v>42711</v>
      </c>
      <c r="L209" s="84">
        <v>0</v>
      </c>
      <c r="M209" s="84">
        <v>6.5570000000000003E-2</v>
      </c>
      <c r="N209" s="84">
        <v>171</v>
      </c>
      <c r="O209" s="84">
        <v>2.2192599999999998</v>
      </c>
      <c r="P209" s="84">
        <v>148.78</v>
      </c>
      <c r="Q209" s="84">
        <v>150.99925999999999</v>
      </c>
      <c r="R209" s="84">
        <v>102.21755</v>
      </c>
      <c r="S209" s="84">
        <v>22.032789999999999</v>
      </c>
      <c r="T209" s="84">
        <v>2</v>
      </c>
      <c r="U209" s="84">
        <v>38053928088.032997</v>
      </c>
      <c r="V209" s="84">
        <v>5.41</v>
      </c>
      <c r="W209" s="104">
        <v>2.73</v>
      </c>
      <c r="X209" s="84">
        <v>15.25</v>
      </c>
      <c r="Y209" s="84">
        <v>15.1</v>
      </c>
      <c r="Z209" s="84">
        <v>290.79000000000002</v>
      </c>
      <c r="AA209" s="84">
        <v>292.52999999999997</v>
      </c>
      <c r="AB209" s="106">
        <f t="shared" si="3"/>
        <v>7.4853007042780986E-2</v>
      </c>
    </row>
    <row r="210" spans="2:28">
      <c r="B210" s="81" t="s">
        <v>183</v>
      </c>
      <c r="C210" s="81">
        <v>42699</v>
      </c>
      <c r="D210" s="103" t="s">
        <v>128</v>
      </c>
      <c r="E210" s="103" t="s">
        <v>129</v>
      </c>
      <c r="F210" s="103" t="s">
        <v>44</v>
      </c>
      <c r="G210" s="81">
        <v>4.25</v>
      </c>
      <c r="H210" s="103" t="s">
        <v>130</v>
      </c>
      <c r="I210" s="86">
        <v>22765628</v>
      </c>
      <c r="J210" s="84">
        <v>42620</v>
      </c>
      <c r="K210" s="84">
        <v>42801</v>
      </c>
      <c r="L210" s="84">
        <v>0</v>
      </c>
      <c r="M210" s="84">
        <v>0.56354000000000004</v>
      </c>
      <c r="N210" s="84">
        <v>79</v>
      </c>
      <c r="O210" s="84">
        <v>0.92749000000000004</v>
      </c>
      <c r="P210" s="84">
        <v>140.35</v>
      </c>
      <c r="Q210" s="84">
        <v>141.27749</v>
      </c>
      <c r="R210" s="84">
        <v>100.92198999999999</v>
      </c>
      <c r="S210" s="84">
        <v>22.781770000000002</v>
      </c>
      <c r="T210" s="84">
        <v>2.0299999999999998</v>
      </c>
      <c r="U210" s="84">
        <v>32162706953.276001</v>
      </c>
      <c r="V210" s="84">
        <v>4.57</v>
      </c>
      <c r="W210" s="104">
        <v>2.31</v>
      </c>
      <c r="X210" s="84">
        <v>16.07</v>
      </c>
      <c r="Y210" s="84">
        <v>15.91</v>
      </c>
      <c r="Z210" s="84">
        <v>318.72000000000003</v>
      </c>
      <c r="AA210" s="84">
        <v>320.23</v>
      </c>
      <c r="AB210" s="106">
        <f t="shared" si="3"/>
        <v>6.3264831018734174E-2</v>
      </c>
    </row>
    <row r="211" spans="2:28">
      <c r="B211" s="81" t="s">
        <v>183</v>
      </c>
      <c r="C211" s="81">
        <v>42699</v>
      </c>
      <c r="D211" s="103" t="s">
        <v>131</v>
      </c>
      <c r="E211" s="103" t="s">
        <v>132</v>
      </c>
      <c r="F211" s="103" t="s">
        <v>44</v>
      </c>
      <c r="G211" s="81">
        <v>4.25</v>
      </c>
      <c r="H211" s="103" t="s">
        <v>133</v>
      </c>
      <c r="I211" s="86">
        <v>24846140</v>
      </c>
      <c r="J211" s="84">
        <v>42528</v>
      </c>
      <c r="K211" s="84">
        <v>42711</v>
      </c>
      <c r="L211" s="84">
        <v>0</v>
      </c>
      <c r="M211" s="84">
        <v>6.5570000000000003E-2</v>
      </c>
      <c r="N211" s="84">
        <v>171</v>
      </c>
      <c r="O211" s="84">
        <v>1.98566</v>
      </c>
      <c r="P211" s="84">
        <v>141.94999999999999</v>
      </c>
      <c r="Q211" s="84">
        <v>143.93566000000001</v>
      </c>
      <c r="R211" s="84">
        <v>101.98428</v>
      </c>
      <c r="S211" s="84">
        <v>24.032789999999999</v>
      </c>
      <c r="T211" s="84">
        <v>2.0299999999999998</v>
      </c>
      <c r="U211" s="84">
        <v>35762454534.508003</v>
      </c>
      <c r="V211" s="84">
        <v>5.09</v>
      </c>
      <c r="W211" s="104">
        <v>2.57</v>
      </c>
      <c r="X211" s="84">
        <v>16.579999999999998</v>
      </c>
      <c r="Y211" s="84">
        <v>16.41</v>
      </c>
      <c r="Z211" s="84">
        <v>344.63</v>
      </c>
      <c r="AA211" s="84">
        <v>345.85</v>
      </c>
      <c r="AB211" s="106">
        <f t="shared" si="3"/>
        <v>7.0345622531947982E-2</v>
      </c>
    </row>
    <row r="212" spans="2:28">
      <c r="B212" s="81" t="s">
        <v>183</v>
      </c>
      <c r="C212" s="81">
        <v>42699</v>
      </c>
      <c r="D212" s="103" t="s">
        <v>134</v>
      </c>
      <c r="E212" s="103" t="s">
        <v>135</v>
      </c>
      <c r="F212" s="103" t="s">
        <v>44</v>
      </c>
      <c r="G212" s="81">
        <v>4.5</v>
      </c>
      <c r="H212" s="103" t="s">
        <v>136</v>
      </c>
      <c r="I212" s="86">
        <v>26635466</v>
      </c>
      <c r="J212" s="84">
        <v>42528</v>
      </c>
      <c r="K212" s="84">
        <v>42711</v>
      </c>
      <c r="L212" s="84">
        <v>0</v>
      </c>
      <c r="M212" s="84">
        <v>6.5570000000000003E-2</v>
      </c>
      <c r="N212" s="84">
        <v>171</v>
      </c>
      <c r="O212" s="84">
        <v>2.1024600000000002</v>
      </c>
      <c r="P212" s="84">
        <v>149.72</v>
      </c>
      <c r="Q212" s="84">
        <v>151.82246000000001</v>
      </c>
      <c r="R212" s="84">
        <v>102.10092</v>
      </c>
      <c r="S212" s="84">
        <v>26.032789999999999</v>
      </c>
      <c r="T212" s="84">
        <v>2.0299999999999998</v>
      </c>
      <c r="U212" s="84">
        <v>40438619451.675003</v>
      </c>
      <c r="V212" s="84">
        <v>5.75</v>
      </c>
      <c r="W212" s="104">
        <v>2.9</v>
      </c>
      <c r="X212" s="84">
        <v>17.37</v>
      </c>
      <c r="Y212" s="84">
        <v>17.2</v>
      </c>
      <c r="Z212" s="84">
        <v>384.84</v>
      </c>
      <c r="AA212" s="84">
        <v>385.66</v>
      </c>
      <c r="AB212" s="106">
        <f t="shared" si="3"/>
        <v>7.9543753265473513E-2</v>
      </c>
    </row>
    <row r="213" spans="2:28">
      <c r="B213" s="81" t="s">
        <v>183</v>
      </c>
      <c r="C213" s="81">
        <v>42699</v>
      </c>
      <c r="D213" s="103" t="s">
        <v>137</v>
      </c>
      <c r="E213" s="103" t="s">
        <v>138</v>
      </c>
      <c r="F213" s="103" t="s">
        <v>44</v>
      </c>
      <c r="G213" s="81">
        <v>3.25</v>
      </c>
      <c r="H213" s="103" t="s">
        <v>139</v>
      </c>
      <c r="I213" s="86">
        <v>27343680</v>
      </c>
      <c r="J213" s="84">
        <v>42573</v>
      </c>
      <c r="K213" s="84">
        <v>42757</v>
      </c>
      <c r="L213" s="84">
        <v>0</v>
      </c>
      <c r="M213" s="84">
        <v>0.31522</v>
      </c>
      <c r="N213" s="84">
        <v>126</v>
      </c>
      <c r="O213" s="84">
        <v>1.11277</v>
      </c>
      <c r="P213" s="84">
        <v>124.63</v>
      </c>
      <c r="Q213" s="84">
        <v>125.74276999999999</v>
      </c>
      <c r="R213" s="84">
        <v>101.10993999999999</v>
      </c>
      <c r="S213" s="84">
        <v>27.157609999999998</v>
      </c>
      <c r="T213" s="84">
        <v>2.06</v>
      </c>
      <c r="U213" s="84">
        <v>34382701127.477997</v>
      </c>
      <c r="V213" s="84">
        <v>4.8899999999999997</v>
      </c>
      <c r="W213" s="104">
        <v>2.4700000000000002</v>
      </c>
      <c r="X213" s="84">
        <v>19.11</v>
      </c>
      <c r="Y213" s="84">
        <v>18.920000000000002</v>
      </c>
      <c r="Z213" s="84">
        <v>453.16</v>
      </c>
      <c r="AA213" s="84">
        <v>453.33</v>
      </c>
      <c r="AB213" s="106">
        <f t="shared" si="3"/>
        <v>6.7631613842626989E-2</v>
      </c>
    </row>
    <row r="214" spans="2:28">
      <c r="B214" s="81" t="s">
        <v>183</v>
      </c>
      <c r="C214" s="81">
        <v>42699</v>
      </c>
      <c r="D214" s="103" t="s">
        <v>140</v>
      </c>
      <c r="E214" s="103" t="s">
        <v>141</v>
      </c>
      <c r="F214" s="103" t="s">
        <v>44</v>
      </c>
      <c r="G214" s="81">
        <v>3.5</v>
      </c>
      <c r="H214" s="103" t="s">
        <v>142</v>
      </c>
      <c r="I214" s="86">
        <v>27622736</v>
      </c>
      <c r="J214" s="84">
        <v>42573</v>
      </c>
      <c r="K214" s="84">
        <v>42757</v>
      </c>
      <c r="L214" s="84">
        <v>0</v>
      </c>
      <c r="M214" s="84">
        <v>0.31522</v>
      </c>
      <c r="N214" s="84">
        <v>126</v>
      </c>
      <c r="O214" s="84">
        <v>1.1983699999999999</v>
      </c>
      <c r="P214" s="84">
        <v>130.6</v>
      </c>
      <c r="Q214" s="84">
        <v>131.79837000000001</v>
      </c>
      <c r="R214" s="84">
        <v>101.19508999999999</v>
      </c>
      <c r="S214" s="84">
        <v>28.157609999999998</v>
      </c>
      <c r="T214" s="84">
        <v>2.06</v>
      </c>
      <c r="U214" s="84">
        <v>36406315677.304001</v>
      </c>
      <c r="V214" s="84">
        <v>5.18</v>
      </c>
      <c r="W214" s="104">
        <v>2.61</v>
      </c>
      <c r="X214" s="84">
        <v>19.329999999999998</v>
      </c>
      <c r="Y214" s="84">
        <v>19.13</v>
      </c>
      <c r="Z214" s="84">
        <v>469.56</v>
      </c>
      <c r="AA214" s="84">
        <v>469.49</v>
      </c>
      <c r="AB214" s="106">
        <f t="shared" si="3"/>
        <v>7.1612113143502965E-2</v>
      </c>
    </row>
    <row r="215" spans="2:28">
      <c r="B215" s="81" t="s">
        <v>183</v>
      </c>
      <c r="C215" s="81">
        <v>42699</v>
      </c>
      <c r="D215" s="103" t="s">
        <v>143</v>
      </c>
      <c r="E215" s="103" t="s">
        <v>144</v>
      </c>
      <c r="F215" s="103" t="s">
        <v>44</v>
      </c>
      <c r="G215" s="81">
        <v>4.25</v>
      </c>
      <c r="H215" s="103" t="s">
        <v>145</v>
      </c>
      <c r="I215" s="86">
        <v>23107694</v>
      </c>
      <c r="J215" s="84">
        <v>42528</v>
      </c>
      <c r="K215" s="84">
        <v>42711</v>
      </c>
      <c r="L215" s="84">
        <v>0</v>
      </c>
      <c r="M215" s="84">
        <v>6.5570000000000003E-2</v>
      </c>
      <c r="N215" s="84">
        <v>171</v>
      </c>
      <c r="O215" s="84">
        <v>1.98566</v>
      </c>
      <c r="P215" s="84">
        <v>149.72</v>
      </c>
      <c r="Q215" s="84">
        <v>151.70565999999999</v>
      </c>
      <c r="R215" s="84">
        <v>101.98428</v>
      </c>
      <c r="S215" s="84">
        <v>30.032789999999999</v>
      </c>
      <c r="T215" s="84">
        <v>2.0299999999999998</v>
      </c>
      <c r="U215" s="84">
        <v>35055678708.561996</v>
      </c>
      <c r="V215" s="84">
        <v>4.99</v>
      </c>
      <c r="W215" s="104">
        <v>2.52</v>
      </c>
      <c r="X215" s="84">
        <v>19.43</v>
      </c>
      <c r="Y215" s="84">
        <v>19.23</v>
      </c>
      <c r="Z215" s="84">
        <v>489.19</v>
      </c>
      <c r="AA215" s="84">
        <v>488.92</v>
      </c>
      <c r="AB215" s="106">
        <f t="shared" si="3"/>
        <v>6.8955377200248816E-2</v>
      </c>
    </row>
    <row r="216" spans="2:28">
      <c r="B216" s="81" t="s">
        <v>183</v>
      </c>
      <c r="C216" s="81">
        <v>42699</v>
      </c>
      <c r="D216" s="103" t="s">
        <v>146</v>
      </c>
      <c r="E216" s="103" t="s">
        <v>147</v>
      </c>
      <c r="F216" s="103" t="s">
        <v>44</v>
      </c>
      <c r="G216" s="81">
        <v>1.5</v>
      </c>
      <c r="H216" s="103" t="s">
        <v>148</v>
      </c>
      <c r="I216" s="86">
        <v>4874999</v>
      </c>
      <c r="J216" s="84">
        <v>42634</v>
      </c>
      <c r="K216" s="84">
        <v>42757</v>
      </c>
      <c r="L216" s="84">
        <v>0</v>
      </c>
      <c r="M216" s="84">
        <v>0.31522</v>
      </c>
      <c r="N216" s="84">
        <v>65</v>
      </c>
      <c r="O216" s="84">
        <v>0.26495000000000002</v>
      </c>
      <c r="P216" s="84">
        <v>88.79</v>
      </c>
      <c r="Q216" s="84">
        <v>89.054950000000005</v>
      </c>
      <c r="R216" s="84">
        <v>100.26493000000001</v>
      </c>
      <c r="S216" s="84">
        <v>30.657609999999998</v>
      </c>
      <c r="T216" s="84">
        <v>1.99</v>
      </c>
      <c r="U216" s="84">
        <v>4341427709.9940004</v>
      </c>
      <c r="V216" s="84">
        <v>0.62</v>
      </c>
      <c r="W216" s="104">
        <v>0.31</v>
      </c>
      <c r="X216" s="84">
        <v>24.17</v>
      </c>
      <c r="Y216" s="84">
        <v>23.93</v>
      </c>
      <c r="Z216" s="84">
        <v>680.6</v>
      </c>
      <c r="AA216" s="84">
        <v>679.1</v>
      </c>
      <c r="AB216" s="106">
        <f t="shared" si="3"/>
        <v>8.5396944620311083E-3</v>
      </c>
    </row>
    <row r="217" spans="2:28">
      <c r="B217" s="81" t="s">
        <v>183</v>
      </c>
      <c r="C217" s="81">
        <v>42699</v>
      </c>
      <c r="D217" s="103" t="s">
        <v>149</v>
      </c>
      <c r="E217" s="103" t="s">
        <v>150</v>
      </c>
      <c r="F217" s="103" t="s">
        <v>44</v>
      </c>
      <c r="G217" s="81">
        <v>4.25</v>
      </c>
      <c r="H217" s="103" t="s">
        <v>151</v>
      </c>
      <c r="I217" s="86">
        <v>19772077</v>
      </c>
      <c r="J217" s="84">
        <v>42528</v>
      </c>
      <c r="K217" s="84">
        <v>42711</v>
      </c>
      <c r="L217" s="84">
        <v>0</v>
      </c>
      <c r="M217" s="84">
        <v>6.5570000000000003E-2</v>
      </c>
      <c r="N217" s="84">
        <v>171</v>
      </c>
      <c r="O217" s="84">
        <v>1.98566</v>
      </c>
      <c r="P217" s="84">
        <v>155.29</v>
      </c>
      <c r="Q217" s="84">
        <v>157.27565999999999</v>
      </c>
      <c r="R217" s="84">
        <v>101.98428</v>
      </c>
      <c r="S217" s="84">
        <v>33.032789999999999</v>
      </c>
      <c r="T217" s="84">
        <v>1.97</v>
      </c>
      <c r="U217" s="84">
        <v>31096663754.714001</v>
      </c>
      <c r="V217" s="84">
        <v>4.42</v>
      </c>
      <c r="W217" s="104">
        <v>2.23</v>
      </c>
      <c r="X217" s="84">
        <v>20.82</v>
      </c>
      <c r="Y217" s="84">
        <v>20.62</v>
      </c>
      <c r="Z217" s="84">
        <v>568.97</v>
      </c>
      <c r="AA217" s="84">
        <v>568.16</v>
      </c>
      <c r="AB217" s="106"/>
    </row>
    <row r="218" spans="2:28">
      <c r="B218" s="81" t="s">
        <v>183</v>
      </c>
      <c r="C218" s="81">
        <v>42699</v>
      </c>
      <c r="D218" s="103" t="s">
        <v>152</v>
      </c>
      <c r="E218" s="103" t="s">
        <v>153</v>
      </c>
      <c r="F218" s="103" t="s">
        <v>44</v>
      </c>
      <c r="G218" s="81">
        <v>3.75</v>
      </c>
      <c r="H218" s="103" t="s">
        <v>154</v>
      </c>
      <c r="I218" s="86">
        <v>23591655</v>
      </c>
      <c r="J218" s="84">
        <v>42573</v>
      </c>
      <c r="K218" s="84">
        <v>42757</v>
      </c>
      <c r="L218" s="84">
        <v>0</v>
      </c>
      <c r="M218" s="84">
        <v>0.31522</v>
      </c>
      <c r="N218" s="84">
        <v>126</v>
      </c>
      <c r="O218" s="84">
        <v>1.2839700000000001</v>
      </c>
      <c r="P218" s="84">
        <v>146.82</v>
      </c>
      <c r="Q218" s="84">
        <v>148.10397</v>
      </c>
      <c r="R218" s="84">
        <v>101.28019999999999</v>
      </c>
      <c r="S218" s="84">
        <v>35.657609999999998</v>
      </c>
      <c r="T218" s="84">
        <v>1.93</v>
      </c>
      <c r="U218" s="84">
        <v>34940177028.268997</v>
      </c>
      <c r="V218" s="84">
        <v>4.97</v>
      </c>
      <c r="W218" s="104">
        <v>2.5099999999999998</v>
      </c>
      <c r="X218" s="84">
        <v>22.6</v>
      </c>
      <c r="Y218" s="84">
        <v>22.38</v>
      </c>
      <c r="Z218" s="84">
        <v>668.31</v>
      </c>
      <c r="AA218" s="84">
        <v>666.7</v>
      </c>
      <c r="AB218" s="106"/>
    </row>
    <row r="219" spans="2:28">
      <c r="B219" s="81" t="s">
        <v>183</v>
      </c>
      <c r="C219" s="81">
        <v>42699</v>
      </c>
      <c r="D219" s="103" t="s">
        <v>155</v>
      </c>
      <c r="E219" s="103" t="s">
        <v>156</v>
      </c>
      <c r="F219" s="103" t="s">
        <v>44</v>
      </c>
      <c r="G219" s="81">
        <v>4.25</v>
      </c>
      <c r="H219" s="103" t="s">
        <v>157</v>
      </c>
      <c r="I219" s="86">
        <v>25994750</v>
      </c>
      <c r="J219" s="84">
        <v>42528</v>
      </c>
      <c r="K219" s="84">
        <v>42711</v>
      </c>
      <c r="L219" s="84">
        <v>0</v>
      </c>
      <c r="M219" s="84">
        <v>6.5570000000000003E-2</v>
      </c>
      <c r="N219" s="84">
        <v>171</v>
      </c>
      <c r="O219" s="84">
        <v>1.98566</v>
      </c>
      <c r="P219" s="84">
        <v>165.64</v>
      </c>
      <c r="Q219" s="84">
        <v>167.62566000000001</v>
      </c>
      <c r="R219" s="84">
        <v>101.98428</v>
      </c>
      <c r="S219" s="84">
        <v>39.032789999999999</v>
      </c>
      <c r="T219" s="84">
        <v>1.87</v>
      </c>
      <c r="U219" s="84">
        <v>43573870144.876999</v>
      </c>
      <c r="V219" s="84">
        <v>6.2</v>
      </c>
      <c r="W219" s="104">
        <v>3.13</v>
      </c>
      <c r="X219" s="84">
        <v>23.44</v>
      </c>
      <c r="Y219" s="84">
        <v>23.23</v>
      </c>
      <c r="Z219" s="84">
        <v>738.14</v>
      </c>
      <c r="AA219" s="84">
        <v>736.02</v>
      </c>
      <c r="AB219" s="106"/>
    </row>
    <row r="220" spans="2:28">
      <c r="B220" s="81" t="s">
        <v>183</v>
      </c>
      <c r="C220" s="81">
        <v>42699</v>
      </c>
      <c r="D220" s="103" t="s">
        <v>158</v>
      </c>
      <c r="E220" s="103" t="s">
        <v>159</v>
      </c>
      <c r="F220" s="103" t="s">
        <v>44</v>
      </c>
      <c r="G220" s="81">
        <v>4</v>
      </c>
      <c r="H220" s="103" t="s">
        <v>160</v>
      </c>
      <c r="I220" s="86">
        <v>23208794</v>
      </c>
      <c r="J220" s="84">
        <v>42573</v>
      </c>
      <c r="K220" s="84">
        <v>42757</v>
      </c>
      <c r="L220" s="84">
        <v>0</v>
      </c>
      <c r="M220" s="84">
        <v>0.31522</v>
      </c>
      <c r="N220" s="84">
        <v>126</v>
      </c>
      <c r="O220" s="84">
        <v>1.36957</v>
      </c>
      <c r="P220" s="84">
        <v>163.93</v>
      </c>
      <c r="Q220" s="84">
        <v>165.29956999999999</v>
      </c>
      <c r="R220" s="84">
        <v>101.36529</v>
      </c>
      <c r="S220" s="84">
        <v>43.157609999999998</v>
      </c>
      <c r="T220" s="84">
        <v>1.84</v>
      </c>
      <c r="U220" s="84">
        <v>38364035574.199997</v>
      </c>
      <c r="V220" s="84">
        <v>5.46</v>
      </c>
      <c r="W220" s="104">
        <v>2.75</v>
      </c>
      <c r="X220" s="84">
        <v>25.46</v>
      </c>
      <c r="Y220" s="84">
        <v>25.23</v>
      </c>
      <c r="Z220" s="84">
        <v>877.44</v>
      </c>
      <c r="AA220" s="84">
        <v>873.97</v>
      </c>
      <c r="AB220" s="106"/>
    </row>
    <row r="221" spans="2:28">
      <c r="B221" s="81" t="s">
        <v>183</v>
      </c>
      <c r="C221" s="81">
        <v>42699</v>
      </c>
      <c r="D221" s="103" t="s">
        <v>161</v>
      </c>
      <c r="E221" s="103" t="s">
        <v>162</v>
      </c>
      <c r="F221" s="103" t="s">
        <v>44</v>
      </c>
      <c r="G221" s="81">
        <v>2.5</v>
      </c>
      <c r="H221" s="103" t="s">
        <v>163</v>
      </c>
      <c r="I221" s="86">
        <v>13602000</v>
      </c>
      <c r="J221" s="84">
        <v>42573</v>
      </c>
      <c r="K221" s="84">
        <v>42757</v>
      </c>
      <c r="L221" s="84">
        <v>0</v>
      </c>
      <c r="M221" s="84">
        <v>0.31522</v>
      </c>
      <c r="N221" s="84">
        <v>126</v>
      </c>
      <c r="O221" s="84">
        <v>0.85597999999999996</v>
      </c>
      <c r="P221" s="84">
        <v>120.68</v>
      </c>
      <c r="Q221" s="84">
        <v>121.53598</v>
      </c>
      <c r="R221" s="84">
        <v>100.85429999999999</v>
      </c>
      <c r="S221" s="84">
        <v>48.657609999999998</v>
      </c>
      <c r="T221" s="84">
        <v>1.85</v>
      </c>
      <c r="U221" s="84">
        <v>16531323763.042999</v>
      </c>
      <c r="V221" s="84">
        <v>2.35</v>
      </c>
      <c r="W221" s="104">
        <v>1.19</v>
      </c>
      <c r="X221" s="84">
        <v>30.12</v>
      </c>
      <c r="Y221" s="84">
        <v>29.84</v>
      </c>
      <c r="Z221" s="84">
        <v>1208.32</v>
      </c>
      <c r="AA221" s="84">
        <v>1201.02</v>
      </c>
      <c r="AB221" s="106"/>
    </row>
    <row r="222" spans="2:28">
      <c r="B222" s="81" t="s">
        <v>183</v>
      </c>
      <c r="C222" s="81">
        <v>42699</v>
      </c>
      <c r="D222" s="103" t="s">
        <v>164</v>
      </c>
      <c r="E222" s="103" t="s">
        <v>165</v>
      </c>
      <c r="F222" s="103" t="s">
        <v>44</v>
      </c>
      <c r="G222" s="81">
        <v>3.5</v>
      </c>
      <c r="H222" s="103" t="s">
        <v>166</v>
      </c>
      <c r="I222" s="86">
        <v>19485985</v>
      </c>
      <c r="J222" s="84">
        <v>42573</v>
      </c>
      <c r="K222" s="84">
        <v>42757</v>
      </c>
      <c r="L222" s="84">
        <v>0</v>
      </c>
      <c r="M222" s="84">
        <v>0.31522</v>
      </c>
      <c r="N222" s="84">
        <v>126</v>
      </c>
      <c r="O222" s="84">
        <v>1.1983699999999999</v>
      </c>
      <c r="P222" s="84">
        <v>154.46</v>
      </c>
      <c r="Q222" s="84">
        <v>155.65836999999999</v>
      </c>
      <c r="R222" s="84">
        <v>101.19508999999999</v>
      </c>
      <c r="S222" s="84">
        <v>51.657609999999998</v>
      </c>
      <c r="T222" s="84">
        <v>1.86</v>
      </c>
      <c r="U222" s="84">
        <v>30331566544.723</v>
      </c>
      <c r="V222" s="84">
        <v>4.3099999999999996</v>
      </c>
      <c r="W222" s="104">
        <v>2.1800000000000002</v>
      </c>
      <c r="X222" s="84">
        <v>29.19</v>
      </c>
      <c r="Y222" s="84">
        <v>28.92</v>
      </c>
      <c r="Z222" s="84">
        <v>1180.03</v>
      </c>
      <c r="AA222" s="84">
        <v>1172.76</v>
      </c>
      <c r="AB222" s="106"/>
    </row>
  </sheetData>
  <autoFilter ref="B4:AA216" xr:uid="{00000000-0009-0000-0000-000006000000}"/>
  <mergeCells count="1">
    <mergeCell ref="B2:H2"/>
  </mergeCells>
  <pageMargins left="0.7" right="0.7" top="0.75" bottom="0.75" header="0.3" footer="0.3"/>
  <headerFooter>
    <oddHeader>&amp;R&amp;"Calibri"&amp;10&amp;K000000 CORPORATE&amp;1#_x000D_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B2E5-4B46-472C-9664-34041B492270}">
  <dimension ref="B1:Z16"/>
  <sheetViews>
    <sheetView zoomScale="125" zoomScaleNormal="125" workbookViewId="0">
      <selection activeCell="B3" sqref="B3"/>
    </sheetView>
  </sheetViews>
  <sheetFormatPr defaultRowHeight="14.25"/>
  <cols>
    <col min="1" max="1" width="1" style="19" customWidth="1"/>
    <col min="2" max="2" width="6.875" style="19" customWidth="1"/>
    <col min="3" max="3" width="6" style="19" bestFit="1" customWidth="1"/>
    <col min="4" max="4" width="10.375" style="19" bestFit="1" customWidth="1"/>
    <col min="5" max="5" width="16.125" style="19" bestFit="1" customWidth="1"/>
    <col min="6" max="7" width="10.875" style="19" bestFit="1" customWidth="1"/>
    <col min="8" max="8" width="16.5" style="19" bestFit="1" customWidth="1"/>
    <col min="9" max="9" width="16" style="19" bestFit="1" customWidth="1"/>
    <col min="10" max="10" width="25" style="19" bestFit="1" customWidth="1"/>
    <col min="11" max="11" width="25.375" style="19" bestFit="1" customWidth="1"/>
    <col min="12" max="12" width="10.25" style="19" bestFit="1" customWidth="1"/>
    <col min="13" max="13" width="8.25" style="19" bestFit="1" customWidth="1"/>
    <col min="14" max="14" width="13.75" style="19" bestFit="1" customWidth="1"/>
    <col min="15" max="15" width="8.625" style="19" bestFit="1" customWidth="1"/>
    <col min="16" max="16" width="11.25" style="19" bestFit="1" customWidth="1"/>
    <col min="17" max="17" width="16.75" style="19" bestFit="1" customWidth="1"/>
    <col min="18" max="18" width="16.375" style="19" bestFit="1" customWidth="1"/>
    <col min="19" max="19" width="9" style="19" bestFit="1" customWidth="1"/>
    <col min="20" max="20" width="21.875" style="19" bestFit="1" customWidth="1"/>
    <col min="21" max="21" width="12" style="19" bestFit="1" customWidth="1"/>
    <col min="22" max="22" width="12.125" style="19" bestFit="1" customWidth="1"/>
    <col min="23" max="23" width="9.875" style="19" bestFit="1" customWidth="1"/>
    <col min="24" max="24" width="17.625" style="19" bestFit="1" customWidth="1"/>
    <col min="25" max="25" width="25.125" style="19" bestFit="1" customWidth="1"/>
    <col min="26" max="26" width="19" style="19" bestFit="1" customWidth="1"/>
    <col min="27" max="16384" width="9" style="19"/>
  </cols>
  <sheetData>
    <row r="1" spans="2:26" ht="99" customHeight="1"/>
    <row r="2" spans="2:26" ht="130.5" customHeight="1">
      <c r="B2" s="110" t="s">
        <v>184</v>
      </c>
      <c r="C2" s="118"/>
      <c r="D2" s="118"/>
      <c r="E2" s="118"/>
      <c r="F2" s="118"/>
      <c r="G2" s="118"/>
      <c r="H2" s="118"/>
    </row>
    <row r="4" spans="2:26" s="22" customFormat="1">
      <c r="B4" s="92" t="s">
        <v>185</v>
      </c>
      <c r="C4" s="43" t="s">
        <v>19</v>
      </c>
      <c r="D4" s="43" t="s">
        <v>186</v>
      </c>
      <c r="E4" s="95" t="s">
        <v>187</v>
      </c>
      <c r="F4" s="95" t="s">
        <v>32</v>
      </c>
      <c r="G4" s="95" t="s">
        <v>188</v>
      </c>
      <c r="H4" s="95" t="s">
        <v>189</v>
      </c>
      <c r="I4" s="95" t="s">
        <v>190</v>
      </c>
      <c r="J4" s="95" t="s">
        <v>191</v>
      </c>
      <c r="K4" s="95" t="s">
        <v>192</v>
      </c>
      <c r="L4" s="95" t="s">
        <v>193</v>
      </c>
      <c r="M4" s="95" t="s">
        <v>194</v>
      </c>
      <c r="N4" s="96" t="s">
        <v>195</v>
      </c>
      <c r="O4" s="95" t="s">
        <v>196</v>
      </c>
      <c r="P4" s="95" t="s">
        <v>197</v>
      </c>
      <c r="Q4" s="95" t="s">
        <v>198</v>
      </c>
      <c r="R4" s="95" t="s">
        <v>199</v>
      </c>
      <c r="S4" s="95" t="s">
        <v>200</v>
      </c>
      <c r="T4" s="95" t="s">
        <v>201</v>
      </c>
      <c r="U4" s="95" t="s">
        <v>202</v>
      </c>
      <c r="V4" s="95" t="s">
        <v>203</v>
      </c>
      <c r="W4" s="95" t="s">
        <v>204</v>
      </c>
      <c r="X4" s="95" t="s">
        <v>205</v>
      </c>
      <c r="Y4" s="95" t="s">
        <v>206</v>
      </c>
      <c r="Z4" s="95" t="s">
        <v>207</v>
      </c>
    </row>
    <row r="5" spans="2:26">
      <c r="B5" s="64" t="s">
        <v>208</v>
      </c>
      <c r="C5" s="65">
        <v>1</v>
      </c>
      <c r="D5" s="65">
        <v>14</v>
      </c>
      <c r="E5" s="67">
        <v>97.6</v>
      </c>
      <c r="F5" s="67">
        <v>0.66100000000000003</v>
      </c>
      <c r="G5" s="67">
        <v>962880000</v>
      </c>
      <c r="H5" s="67">
        <v>450730577813</v>
      </c>
      <c r="I5" s="70">
        <v>4617928657</v>
      </c>
      <c r="J5" s="67">
        <v>3050464227.2030001</v>
      </c>
      <c r="K5" s="67">
        <v>0.20899999999999999</v>
      </c>
      <c r="L5" s="67">
        <v>3.028</v>
      </c>
      <c r="M5" s="67">
        <v>353.29599999999999</v>
      </c>
      <c r="N5" s="67">
        <v>412738647000</v>
      </c>
      <c r="O5" s="67">
        <v>109.205</v>
      </c>
      <c r="P5" s="67">
        <v>2419.65</v>
      </c>
      <c r="Q5" s="67">
        <v>0.35</v>
      </c>
      <c r="R5" s="67">
        <v>2.54</v>
      </c>
      <c r="S5" s="67">
        <v>2.54</v>
      </c>
      <c r="T5" s="67">
        <v>8.41</v>
      </c>
      <c r="U5" s="67">
        <v>8.3800000000000008</v>
      </c>
      <c r="V5" s="67">
        <v>9.6</v>
      </c>
      <c r="W5" s="97">
        <v>9.65</v>
      </c>
      <c r="X5" s="67">
        <v>2.54</v>
      </c>
      <c r="Y5" s="67">
        <v>2.5299999999999998</v>
      </c>
      <c r="Z5" s="67">
        <v>0.34</v>
      </c>
    </row>
    <row r="6" spans="2:26">
      <c r="B6" s="64" t="s">
        <v>209</v>
      </c>
      <c r="C6" s="65">
        <v>2</v>
      </c>
      <c r="D6" s="65">
        <v>11</v>
      </c>
      <c r="E6" s="67">
        <v>189.89</v>
      </c>
      <c r="F6" s="67">
        <v>0.71099999999999997</v>
      </c>
      <c r="G6" s="67">
        <v>2028635479</v>
      </c>
      <c r="H6" s="67">
        <v>354687443471</v>
      </c>
      <c r="I6" s="70">
        <v>1867838954</v>
      </c>
      <c r="J6" s="67">
        <v>1327228185.2579999</v>
      </c>
      <c r="K6" s="67">
        <v>1.0860000000000001</v>
      </c>
      <c r="L6" s="67">
        <v>5.9409999999999998</v>
      </c>
      <c r="M6" s="67">
        <v>445.44400000000002</v>
      </c>
      <c r="N6" s="67">
        <v>296256640000</v>
      </c>
      <c r="O6" s="67">
        <v>119.723</v>
      </c>
      <c r="P6" s="67">
        <v>3573.85</v>
      </c>
      <c r="Q6" s="67">
        <v>1.26</v>
      </c>
      <c r="R6" s="67">
        <v>7.72</v>
      </c>
      <c r="S6" s="67">
        <v>7.67</v>
      </c>
      <c r="T6" s="67">
        <v>70.31</v>
      </c>
      <c r="U6" s="67">
        <v>69.150000000000006</v>
      </c>
      <c r="V6" s="67">
        <v>72.010000000000005</v>
      </c>
      <c r="W6" s="97">
        <v>73.239999999999995</v>
      </c>
      <c r="X6" s="67">
        <v>7.66</v>
      </c>
      <c r="Y6" s="67">
        <v>7.61</v>
      </c>
      <c r="Z6" s="67">
        <v>1.26</v>
      </c>
    </row>
    <row r="7" spans="2:26">
      <c r="B7" s="64" t="s">
        <v>210</v>
      </c>
      <c r="C7" s="65">
        <v>3</v>
      </c>
      <c r="D7" s="65">
        <v>18</v>
      </c>
      <c r="E7" s="67">
        <v>326.39999999999998</v>
      </c>
      <c r="F7" s="67">
        <v>1.302</v>
      </c>
      <c r="G7" s="67">
        <v>3942505099</v>
      </c>
      <c r="H7" s="67">
        <v>586734721519</v>
      </c>
      <c r="I7" s="70">
        <v>1797594148</v>
      </c>
      <c r="J7" s="67">
        <v>2340763481.691</v>
      </c>
      <c r="K7" s="67">
        <v>2.1930000000000001</v>
      </c>
      <c r="L7" s="67">
        <v>9.0589999999999993</v>
      </c>
      <c r="M7" s="67">
        <v>504.01</v>
      </c>
      <c r="N7" s="67">
        <v>407750298000</v>
      </c>
      <c r="O7" s="67">
        <v>143.89599999999999</v>
      </c>
      <c r="P7" s="67">
        <v>4872.1400000000003</v>
      </c>
      <c r="Q7" s="67">
        <v>1.92</v>
      </c>
      <c r="R7" s="67">
        <v>19.079999999999998</v>
      </c>
      <c r="S7" s="67">
        <v>18.899999999999999</v>
      </c>
      <c r="T7" s="67">
        <v>499.28</v>
      </c>
      <c r="U7" s="67">
        <v>503.05</v>
      </c>
      <c r="V7" s="67">
        <v>502.97</v>
      </c>
      <c r="W7" s="97">
        <v>499.2</v>
      </c>
      <c r="X7" s="67">
        <v>19.13</v>
      </c>
      <c r="Y7" s="67">
        <v>18.95</v>
      </c>
      <c r="Z7" s="67">
        <v>1.92</v>
      </c>
    </row>
    <row r="8" spans="2:26">
      <c r="B8" s="64" t="s">
        <v>211</v>
      </c>
      <c r="C8" s="65">
        <v>5</v>
      </c>
      <c r="D8" s="65">
        <v>43</v>
      </c>
      <c r="E8" s="67">
        <v>179.41</v>
      </c>
      <c r="F8" s="67">
        <v>0.86599999999999999</v>
      </c>
      <c r="G8" s="67">
        <v>6934020578</v>
      </c>
      <c r="H8" s="67">
        <v>1392152742803</v>
      </c>
      <c r="I8" s="70">
        <v>7759418899</v>
      </c>
      <c r="J8" s="67">
        <v>6718455894.1520004</v>
      </c>
      <c r="K8" s="67">
        <v>0.89400000000000002</v>
      </c>
      <c r="L8" s="67">
        <v>5.343</v>
      </c>
      <c r="M8" s="67">
        <v>427.69600000000003</v>
      </c>
      <c r="N8" s="67">
        <v>1116745585000</v>
      </c>
      <c r="O8" s="67">
        <v>124.66200000000001</v>
      </c>
      <c r="P8" s="67">
        <v>3463.83</v>
      </c>
      <c r="Q8" s="67">
        <v>1.69</v>
      </c>
      <c r="R8" s="67">
        <v>11.22</v>
      </c>
      <c r="S8" s="67">
        <v>11.12</v>
      </c>
      <c r="T8" s="67">
        <v>245.67</v>
      </c>
      <c r="U8" s="67">
        <v>232.34</v>
      </c>
      <c r="V8" s="67">
        <v>233.44</v>
      </c>
      <c r="W8" s="97">
        <v>247.09</v>
      </c>
      <c r="X8" s="67">
        <v>10.83</v>
      </c>
      <c r="Y8" s="67">
        <v>10.74</v>
      </c>
      <c r="Z8" s="67">
        <v>1.68</v>
      </c>
    </row>
    <row r="9" spans="2:26">
      <c r="B9" s="64" t="s">
        <v>212</v>
      </c>
      <c r="C9" s="65">
        <v>6</v>
      </c>
      <c r="D9" s="65">
        <v>8</v>
      </c>
      <c r="E9" s="67">
        <v>183.3</v>
      </c>
      <c r="F9" s="67">
        <v>1.081</v>
      </c>
      <c r="G9" s="67">
        <v>0</v>
      </c>
      <c r="H9" s="67">
        <v>240193268646</v>
      </c>
      <c r="I9" s="70">
        <v>1310411599</v>
      </c>
      <c r="J9" s="67">
        <v>1415911703.454</v>
      </c>
      <c r="K9" s="67">
        <v>0</v>
      </c>
      <c r="L9" s="67">
        <v>5.3419999999999996</v>
      </c>
      <c r="M9" s="67">
        <v>440.00099999999998</v>
      </c>
      <c r="N9" s="67">
        <v>212584067000</v>
      </c>
      <c r="O9" s="67">
        <v>112.98699999999999</v>
      </c>
      <c r="P9" s="67">
        <v>3412.93</v>
      </c>
      <c r="Q9" s="67">
        <v>1.03</v>
      </c>
      <c r="R9" s="67">
        <v>6.56</v>
      </c>
      <c r="S9" s="67">
        <v>6.53</v>
      </c>
      <c r="T9" s="67">
        <v>47.49</v>
      </c>
      <c r="U9" s="67">
        <v>47.19</v>
      </c>
      <c r="V9" s="67">
        <v>49.93</v>
      </c>
      <c r="W9" s="97">
        <v>50.25</v>
      </c>
      <c r="X9" s="67">
        <v>6.54</v>
      </c>
      <c r="Y9" s="67">
        <v>6.51</v>
      </c>
      <c r="Z9" s="67">
        <v>1.03</v>
      </c>
    </row>
    <row r="10" spans="2:26">
      <c r="B10" s="64" t="s">
        <v>213</v>
      </c>
      <c r="C10" s="65">
        <v>7</v>
      </c>
      <c r="D10" s="65">
        <v>3</v>
      </c>
      <c r="E10" s="67">
        <v>211.43</v>
      </c>
      <c r="F10" s="67">
        <v>-0.16400000000000001</v>
      </c>
      <c r="G10" s="67">
        <v>2028635479</v>
      </c>
      <c r="H10" s="67">
        <v>114494174825</v>
      </c>
      <c r="I10" s="70">
        <v>541527954</v>
      </c>
      <c r="J10" s="67">
        <v>-88683518.196999997</v>
      </c>
      <c r="K10" s="67">
        <v>3.746</v>
      </c>
      <c r="L10" s="67">
        <v>7.3529999999999998</v>
      </c>
      <c r="M10" s="67">
        <v>460.11799999999999</v>
      </c>
      <c r="N10" s="67">
        <v>83672573000</v>
      </c>
      <c r="O10" s="67">
        <v>136.83600000000001</v>
      </c>
      <c r="P10" s="67">
        <v>4076.64</v>
      </c>
      <c r="Q10" s="67">
        <v>1.58</v>
      </c>
      <c r="R10" s="67">
        <v>10</v>
      </c>
      <c r="S10" s="67">
        <v>9.93</v>
      </c>
      <c r="T10" s="67">
        <v>115.46</v>
      </c>
      <c r="U10" s="67">
        <v>115.21</v>
      </c>
      <c r="V10" s="67">
        <v>118.32</v>
      </c>
      <c r="W10" s="97">
        <v>118.58</v>
      </c>
      <c r="X10" s="67">
        <v>9.99</v>
      </c>
      <c r="Y10" s="67">
        <v>9.92</v>
      </c>
      <c r="Z10" s="67">
        <v>1.58</v>
      </c>
    </row>
    <row r="11" spans="2:26">
      <c r="B11" s="64" t="s">
        <v>214</v>
      </c>
      <c r="C11" s="65">
        <v>8</v>
      </c>
      <c r="D11" s="65">
        <v>25</v>
      </c>
      <c r="E11" s="67">
        <v>152.63</v>
      </c>
      <c r="F11" s="67">
        <v>0.83</v>
      </c>
      <c r="G11" s="67">
        <v>2991515479</v>
      </c>
      <c r="H11" s="67">
        <v>805418021284</v>
      </c>
      <c r="I11" s="70">
        <v>5276942290</v>
      </c>
      <c r="J11" s="67">
        <v>4377692412.46</v>
      </c>
      <c r="K11" s="67">
        <v>0.56699999999999995</v>
      </c>
      <c r="L11" s="67">
        <v>4.7519999999999998</v>
      </c>
      <c r="M11" s="67">
        <v>434.029</v>
      </c>
      <c r="N11" s="67">
        <v>708995287000</v>
      </c>
      <c r="O11" s="67">
        <v>113.6</v>
      </c>
      <c r="P11" s="67">
        <v>2958.97</v>
      </c>
      <c r="Q11" s="67">
        <v>1</v>
      </c>
      <c r="R11" s="67">
        <v>4.87</v>
      </c>
      <c r="S11" s="67">
        <v>4.8499999999999996</v>
      </c>
      <c r="T11" s="67">
        <v>36.4</v>
      </c>
      <c r="U11" s="67">
        <v>35.14</v>
      </c>
      <c r="V11" s="67">
        <v>37.090000000000003</v>
      </c>
      <c r="W11" s="97">
        <v>38.450000000000003</v>
      </c>
      <c r="X11" s="67">
        <v>4.79</v>
      </c>
      <c r="Y11" s="67">
        <v>4.7699999999999996</v>
      </c>
      <c r="Z11" s="67">
        <v>0.99</v>
      </c>
    </row>
    <row r="12" spans="2:26">
      <c r="B12" s="64" t="s">
        <v>215</v>
      </c>
      <c r="C12" s="65">
        <v>9</v>
      </c>
      <c r="D12" s="65">
        <v>28</v>
      </c>
      <c r="E12" s="67">
        <v>162.84</v>
      </c>
      <c r="F12" s="67">
        <v>0.86099999999999999</v>
      </c>
      <c r="G12" s="67">
        <v>3744625296</v>
      </c>
      <c r="H12" s="67">
        <v>938520880820</v>
      </c>
      <c r="I12" s="70">
        <v>5763288770</v>
      </c>
      <c r="J12" s="67">
        <v>4962719163.5220003</v>
      </c>
      <c r="K12" s="67">
        <v>0.65</v>
      </c>
      <c r="L12" s="67">
        <v>5.0519999999999996</v>
      </c>
      <c r="M12" s="67">
        <v>438.08600000000001</v>
      </c>
      <c r="N12" s="67">
        <v>805981491000</v>
      </c>
      <c r="O12" s="67">
        <v>116.444</v>
      </c>
      <c r="P12" s="67">
        <v>3128.16</v>
      </c>
      <c r="Q12" s="67">
        <v>1.27</v>
      </c>
      <c r="R12" s="67">
        <v>6.14</v>
      </c>
      <c r="S12" s="67">
        <v>6.11</v>
      </c>
      <c r="T12" s="67">
        <v>62.77</v>
      </c>
      <c r="U12" s="67">
        <v>59.45</v>
      </c>
      <c r="V12" s="67">
        <v>61.49</v>
      </c>
      <c r="W12" s="97">
        <v>65.02</v>
      </c>
      <c r="X12" s="67">
        <v>5.98</v>
      </c>
      <c r="Y12" s="67">
        <v>5.94</v>
      </c>
      <c r="Z12" s="67">
        <v>1.26</v>
      </c>
    </row>
    <row r="13" spans="2:26">
      <c r="B13" s="64" t="s">
        <v>216</v>
      </c>
      <c r="C13" s="65" t="s">
        <v>180</v>
      </c>
      <c r="D13" s="65">
        <v>7</v>
      </c>
      <c r="E13" s="67">
        <v>296.93</v>
      </c>
      <c r="F13" s="67">
        <v>0.93600000000000005</v>
      </c>
      <c r="G13" s="67">
        <v>1879623543</v>
      </c>
      <c r="H13" s="67">
        <v>241133442347</v>
      </c>
      <c r="I13" s="70">
        <v>812095859</v>
      </c>
      <c r="J13" s="67">
        <v>760240565.08500004</v>
      </c>
      <c r="K13" s="67">
        <v>2.3149999999999999</v>
      </c>
      <c r="L13" s="67">
        <v>9.1940000000000008</v>
      </c>
      <c r="M13" s="67">
        <v>507.56900000000002</v>
      </c>
      <c r="N13" s="67">
        <v>172510462000</v>
      </c>
      <c r="O13" s="67">
        <v>139.779</v>
      </c>
      <c r="P13" s="67">
        <v>4556.66</v>
      </c>
      <c r="Q13" s="67">
        <v>1.92</v>
      </c>
      <c r="R13" s="67">
        <v>14.53</v>
      </c>
      <c r="S13" s="67">
        <v>14.39</v>
      </c>
      <c r="T13" s="67">
        <v>258.99</v>
      </c>
      <c r="U13" s="67">
        <v>258.02</v>
      </c>
      <c r="V13" s="67">
        <v>260.22000000000003</v>
      </c>
      <c r="W13" s="97">
        <v>261.20999999999998</v>
      </c>
      <c r="X13" s="67">
        <v>14.5</v>
      </c>
      <c r="Y13" s="67">
        <v>14.36</v>
      </c>
      <c r="Z13" s="67">
        <v>1.92</v>
      </c>
    </row>
    <row r="14" spans="2:26">
      <c r="B14" s="64" t="s">
        <v>217</v>
      </c>
      <c r="C14" s="65" t="s">
        <v>181</v>
      </c>
      <c r="D14" s="65">
        <v>11</v>
      </c>
      <c r="E14" s="67">
        <v>352.07</v>
      </c>
      <c r="F14" s="67">
        <v>1.61</v>
      </c>
      <c r="G14" s="67">
        <v>2062881556</v>
      </c>
      <c r="H14" s="67">
        <v>345601279173</v>
      </c>
      <c r="I14" s="70">
        <v>981630854</v>
      </c>
      <c r="J14" s="67">
        <v>1580522916.6059999</v>
      </c>
      <c r="K14" s="67">
        <v>2.101</v>
      </c>
      <c r="L14" s="67">
        <v>8.9740000000000002</v>
      </c>
      <c r="M14" s="67">
        <v>500.84100000000001</v>
      </c>
      <c r="N14" s="67">
        <v>235239836000</v>
      </c>
      <c r="O14" s="67">
        <v>146.91399999999999</v>
      </c>
      <c r="P14" s="67">
        <v>5119.43</v>
      </c>
      <c r="Q14" s="67">
        <v>1.92</v>
      </c>
      <c r="R14" s="67">
        <v>22.26</v>
      </c>
      <c r="S14" s="67">
        <v>22.05</v>
      </c>
      <c r="T14" s="67">
        <v>667.28</v>
      </c>
      <c r="U14" s="67">
        <v>674</v>
      </c>
      <c r="V14" s="67">
        <v>672.34</v>
      </c>
      <c r="W14" s="97">
        <v>665.59</v>
      </c>
      <c r="X14" s="67">
        <v>22.36</v>
      </c>
      <c r="Y14" s="67">
        <v>22.15</v>
      </c>
      <c r="Z14" s="67">
        <v>1.92</v>
      </c>
    </row>
    <row r="15" spans="2:26">
      <c r="B15" s="64" t="s">
        <v>218</v>
      </c>
      <c r="C15" s="65" t="s">
        <v>182</v>
      </c>
      <c r="D15" s="65">
        <v>29</v>
      </c>
      <c r="E15" s="67">
        <v>205</v>
      </c>
      <c r="F15" s="67">
        <v>0.79900000000000004</v>
      </c>
      <c r="G15" s="67">
        <v>5971140578</v>
      </c>
      <c r="H15" s="67">
        <v>941422164990</v>
      </c>
      <c r="I15" s="70">
        <v>4592194529</v>
      </c>
      <c r="J15" s="67">
        <v>3667991666.9489999</v>
      </c>
      <c r="K15" s="67">
        <v>1.3</v>
      </c>
      <c r="L15" s="67">
        <v>5.9870000000000001</v>
      </c>
      <c r="M15" s="67">
        <v>430.50099999999998</v>
      </c>
      <c r="N15" s="67">
        <v>704006938000</v>
      </c>
      <c r="O15" s="67">
        <v>133.72300000000001</v>
      </c>
      <c r="P15" s="67">
        <v>3933.6</v>
      </c>
      <c r="Q15" s="67">
        <v>1.79</v>
      </c>
      <c r="R15" s="67">
        <v>15.06</v>
      </c>
      <c r="S15" s="67">
        <v>14.92</v>
      </c>
      <c r="T15" s="67">
        <v>348.49</v>
      </c>
      <c r="U15" s="67">
        <v>339.57</v>
      </c>
      <c r="V15" s="67">
        <v>340.6</v>
      </c>
      <c r="W15" s="97">
        <v>349.72</v>
      </c>
      <c r="X15" s="67">
        <v>14.81</v>
      </c>
      <c r="Y15" s="67">
        <v>14.68</v>
      </c>
      <c r="Z15" s="67">
        <v>1.79</v>
      </c>
    </row>
    <row r="16" spans="2:26">
      <c r="B16" s="64" t="s">
        <v>219</v>
      </c>
      <c r="C16" s="65" t="s">
        <v>183</v>
      </c>
      <c r="D16" s="65">
        <v>21</v>
      </c>
      <c r="E16" s="67">
        <v>313.79000000000002</v>
      </c>
      <c r="F16" s="67">
        <v>1.008</v>
      </c>
      <c r="G16" s="67">
        <v>5971140578</v>
      </c>
      <c r="H16" s="67">
        <v>701228896344</v>
      </c>
      <c r="I16" s="70">
        <v>2234722954</v>
      </c>
      <c r="J16" s="67">
        <v>2252079963.494</v>
      </c>
      <c r="K16" s="67">
        <v>2.6720000000000002</v>
      </c>
      <c r="L16" s="67">
        <v>9.0730000000000004</v>
      </c>
      <c r="M16" s="67">
        <v>507.137</v>
      </c>
      <c r="N16" s="67">
        <v>491422871000</v>
      </c>
      <c r="O16" s="67">
        <v>142.69399999999999</v>
      </c>
      <c r="P16" s="67">
        <v>4776</v>
      </c>
      <c r="Q16" s="67">
        <v>1.89</v>
      </c>
      <c r="R16" s="67">
        <v>17.670000000000002</v>
      </c>
      <c r="S16" s="67">
        <v>17.510000000000002</v>
      </c>
      <c r="T16" s="67">
        <v>439.92</v>
      </c>
      <c r="U16" s="67">
        <v>439.72</v>
      </c>
      <c r="V16" s="67">
        <v>440.17</v>
      </c>
      <c r="W16" s="97">
        <v>440.4</v>
      </c>
      <c r="X16" s="67">
        <v>17.64</v>
      </c>
      <c r="Y16" s="67">
        <v>17.47</v>
      </c>
      <c r="Z16" s="67">
        <v>1.89</v>
      </c>
    </row>
  </sheetData>
  <mergeCells count="1">
    <mergeCell ref="B2:H2"/>
  </mergeCells>
  <pageMargins left="0.7" right="0.7" top="0.75" bottom="0.75" header="0.3" footer="0.3"/>
  <headerFooter>
    <oddHeader>&amp;R&amp;"Calibri"&amp;10&amp;K000000 CORPORATE&amp;1#_x000D_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236FD-FFFA-4E80-9A5A-A8713A374015}">
  <dimension ref="B1:Z16"/>
  <sheetViews>
    <sheetView tabSelected="1" zoomScale="125" zoomScaleNormal="125" workbookViewId="0">
      <selection activeCell="B3" sqref="B3"/>
    </sheetView>
  </sheetViews>
  <sheetFormatPr defaultRowHeight="14.25"/>
  <cols>
    <col min="1" max="1" width="1" style="19" customWidth="1"/>
    <col min="2" max="2" width="6.875" style="19" customWidth="1"/>
    <col min="3" max="3" width="5.875" style="19" bestFit="1" customWidth="1"/>
    <col min="4" max="4" width="10.25" style="19" bestFit="1" customWidth="1"/>
    <col min="5" max="5" width="16" style="19" bestFit="1" customWidth="1"/>
    <col min="6" max="6" width="10.75" style="19" bestFit="1" customWidth="1"/>
    <col min="7" max="7" width="7.875" style="19" bestFit="1" customWidth="1"/>
    <col min="8" max="8" width="16.375" style="19" bestFit="1" customWidth="1"/>
    <col min="9" max="9" width="15.875" style="19" bestFit="1" customWidth="1"/>
    <col min="10" max="10" width="24.875" style="19" bestFit="1" customWidth="1"/>
    <col min="11" max="11" width="25.25" style="19" bestFit="1" customWidth="1"/>
    <col min="12" max="12" width="10.125" style="19" bestFit="1" customWidth="1"/>
    <col min="13" max="13" width="8.125" style="19" bestFit="1" customWidth="1"/>
    <col min="14" max="14" width="13.625" style="19" bestFit="1" customWidth="1"/>
    <col min="15" max="15" width="8.5" style="19" bestFit="1" customWidth="1"/>
    <col min="16" max="16" width="11.125" style="19" bestFit="1" customWidth="1"/>
    <col min="17" max="17" width="16.625" style="19" bestFit="1" customWidth="1"/>
    <col min="18" max="18" width="16.25" style="19" bestFit="1" customWidth="1"/>
    <col min="19" max="19" width="8.875" style="19" bestFit="1" customWidth="1"/>
    <col min="20" max="20" width="21.75" style="19" bestFit="1" customWidth="1"/>
    <col min="21" max="21" width="11.875" style="19" bestFit="1" customWidth="1"/>
    <col min="22" max="22" width="12.125" style="19" bestFit="1" customWidth="1"/>
    <col min="23" max="23" width="9.875" style="19" bestFit="1" customWidth="1"/>
    <col min="24" max="24" width="17.625" style="19" bestFit="1" customWidth="1"/>
    <col min="25" max="25" width="25.125" style="19" bestFit="1" customWidth="1"/>
    <col min="26" max="26" width="19" style="19" bestFit="1" customWidth="1"/>
    <col min="27" max="16384" width="9" style="19"/>
  </cols>
  <sheetData>
    <row r="1" spans="2:26" ht="99" customHeight="1"/>
    <row r="2" spans="2:26" ht="130.5" customHeight="1">
      <c r="B2" s="110" t="s">
        <v>184</v>
      </c>
      <c r="C2" s="118"/>
      <c r="D2" s="118"/>
      <c r="E2" s="118"/>
      <c r="F2" s="118"/>
      <c r="G2" s="118"/>
      <c r="H2" s="118"/>
    </row>
    <row r="4" spans="2:26" s="22" customFormat="1">
      <c r="B4" s="92" t="s">
        <v>185</v>
      </c>
      <c r="C4" s="43" t="s">
        <v>19</v>
      </c>
      <c r="D4" s="43" t="s">
        <v>186</v>
      </c>
      <c r="E4" s="95" t="s">
        <v>187</v>
      </c>
      <c r="F4" s="95" t="s">
        <v>32</v>
      </c>
      <c r="G4" s="95" t="s">
        <v>188</v>
      </c>
      <c r="H4" s="95" t="s">
        <v>189</v>
      </c>
      <c r="I4" s="95" t="s">
        <v>190</v>
      </c>
      <c r="J4" s="95" t="s">
        <v>191</v>
      </c>
      <c r="K4" s="95" t="s">
        <v>192</v>
      </c>
      <c r="L4" s="95" t="s">
        <v>193</v>
      </c>
      <c r="M4" s="95" t="s">
        <v>194</v>
      </c>
      <c r="N4" s="96" t="s">
        <v>195</v>
      </c>
      <c r="O4" s="95" t="s">
        <v>196</v>
      </c>
      <c r="P4" s="95" t="s">
        <v>197</v>
      </c>
      <c r="Q4" s="95" t="s">
        <v>198</v>
      </c>
      <c r="R4" s="95" t="s">
        <v>199</v>
      </c>
      <c r="S4" s="95" t="s">
        <v>200</v>
      </c>
      <c r="T4" s="95" t="s">
        <v>201</v>
      </c>
      <c r="U4" s="95" t="s">
        <v>202</v>
      </c>
      <c r="V4" s="95" t="s">
        <v>203</v>
      </c>
      <c r="W4" s="95" t="s">
        <v>204</v>
      </c>
      <c r="X4" s="95" t="s">
        <v>205</v>
      </c>
      <c r="Y4" s="95" t="s">
        <v>206</v>
      </c>
      <c r="Z4" s="95" t="s">
        <v>207</v>
      </c>
    </row>
    <row r="5" spans="2:26">
      <c r="B5" s="64" t="s">
        <v>208</v>
      </c>
      <c r="C5" s="65">
        <v>1</v>
      </c>
      <c r="D5" s="65">
        <v>14</v>
      </c>
      <c r="E5" s="67">
        <v>97.73</v>
      </c>
      <c r="F5" s="67">
        <v>0.86099999999999999</v>
      </c>
      <c r="G5" s="67">
        <v>0</v>
      </c>
      <c r="H5" s="67">
        <v>451292423224</v>
      </c>
      <c r="I5" s="70">
        <v>4617928657</v>
      </c>
      <c r="J5" s="67">
        <v>3975247252.5</v>
      </c>
      <c r="K5" s="67">
        <v>0</v>
      </c>
      <c r="L5" s="67">
        <v>2.82</v>
      </c>
      <c r="M5" s="67">
        <v>353.08800000000002</v>
      </c>
      <c r="N5" s="67">
        <v>412738647000</v>
      </c>
      <c r="O5" s="67">
        <v>109.34099999999999</v>
      </c>
      <c r="P5" s="67">
        <v>2417.4899999999998</v>
      </c>
      <c r="Q5" s="67">
        <v>0.38</v>
      </c>
      <c r="R5" s="67">
        <v>2.54</v>
      </c>
      <c r="S5" s="67">
        <v>2.5299999999999998</v>
      </c>
      <c r="T5" s="67">
        <v>8.4</v>
      </c>
      <c r="U5" s="67">
        <v>8.3699999999999992</v>
      </c>
      <c r="V5" s="67">
        <v>9.59</v>
      </c>
      <c r="W5" s="97">
        <v>9.6300000000000008</v>
      </c>
      <c r="X5" s="67">
        <v>2.5299999999999998</v>
      </c>
      <c r="Y5" s="67">
        <v>2.5299999999999998</v>
      </c>
      <c r="Z5" s="67">
        <v>0.38</v>
      </c>
    </row>
    <row r="6" spans="2:26">
      <c r="B6" s="64" t="s">
        <v>209</v>
      </c>
      <c r="C6" s="65">
        <v>2</v>
      </c>
      <c r="D6" s="65">
        <v>11</v>
      </c>
      <c r="E6" s="67">
        <v>190.39</v>
      </c>
      <c r="F6" s="67">
        <v>1.782</v>
      </c>
      <c r="G6" s="67">
        <v>0</v>
      </c>
      <c r="H6" s="67">
        <v>355621102077</v>
      </c>
      <c r="I6" s="70">
        <v>1867838954</v>
      </c>
      <c r="J6" s="67">
        <v>3328232344.7550001</v>
      </c>
      <c r="K6" s="67">
        <v>0</v>
      </c>
      <c r="L6" s="67">
        <v>4.8550000000000004</v>
      </c>
      <c r="M6" s="67">
        <v>444.358</v>
      </c>
      <c r="N6" s="67">
        <v>296256640000</v>
      </c>
      <c r="O6" s="67">
        <v>120.038</v>
      </c>
      <c r="P6" s="67">
        <v>3562.81</v>
      </c>
      <c r="Q6" s="67">
        <v>1.3</v>
      </c>
      <c r="R6" s="67">
        <v>7.67</v>
      </c>
      <c r="S6" s="67">
        <v>7.62</v>
      </c>
      <c r="T6" s="67">
        <v>69.88</v>
      </c>
      <c r="U6" s="67">
        <v>68.75</v>
      </c>
      <c r="V6" s="67">
        <v>71.56</v>
      </c>
      <c r="W6" s="97">
        <v>72.77</v>
      </c>
      <c r="X6" s="67">
        <v>7.61</v>
      </c>
      <c r="Y6" s="67">
        <v>7.56</v>
      </c>
      <c r="Z6" s="67">
        <v>1.3</v>
      </c>
    </row>
    <row r="7" spans="2:26">
      <c r="B7" s="64" t="s">
        <v>210</v>
      </c>
      <c r="C7" s="65">
        <v>3</v>
      </c>
      <c r="D7" s="65">
        <v>18</v>
      </c>
      <c r="E7" s="67">
        <v>327.05</v>
      </c>
      <c r="F7" s="67">
        <v>3.47</v>
      </c>
      <c r="G7" s="67">
        <v>0</v>
      </c>
      <c r="H7" s="67">
        <v>587896400742</v>
      </c>
      <c r="I7" s="70">
        <v>1797594148</v>
      </c>
      <c r="J7" s="67">
        <v>6238531033.7460003</v>
      </c>
      <c r="K7" s="67">
        <v>0</v>
      </c>
      <c r="L7" s="67">
        <v>6.8659999999999997</v>
      </c>
      <c r="M7" s="67">
        <v>501.81599999999997</v>
      </c>
      <c r="N7" s="67">
        <v>407750298000</v>
      </c>
      <c r="O7" s="67">
        <v>144.18</v>
      </c>
      <c r="P7" s="67">
        <v>4849.05</v>
      </c>
      <c r="Q7" s="67">
        <v>1.94</v>
      </c>
      <c r="R7" s="67">
        <v>18.920000000000002</v>
      </c>
      <c r="S7" s="67">
        <v>18.739999999999998</v>
      </c>
      <c r="T7" s="67">
        <v>494.58</v>
      </c>
      <c r="U7" s="67">
        <v>498.62</v>
      </c>
      <c r="V7" s="67">
        <v>498.43</v>
      </c>
      <c r="W7" s="97">
        <v>494.39</v>
      </c>
      <c r="X7" s="67">
        <v>18.98</v>
      </c>
      <c r="Y7" s="67">
        <v>18.79</v>
      </c>
      <c r="Z7" s="67">
        <v>1.94</v>
      </c>
    </row>
    <row r="8" spans="2:26">
      <c r="B8" s="64" t="s">
        <v>211</v>
      </c>
      <c r="C8" s="65">
        <v>5</v>
      </c>
      <c r="D8" s="65">
        <v>43</v>
      </c>
      <c r="E8" s="67">
        <v>179.76</v>
      </c>
      <c r="F8" s="67">
        <v>1.7450000000000001</v>
      </c>
      <c r="G8" s="67">
        <v>0</v>
      </c>
      <c r="H8" s="67">
        <v>1394809926043</v>
      </c>
      <c r="I8" s="70">
        <v>7759418899</v>
      </c>
      <c r="J8" s="67">
        <v>13542010631.000999</v>
      </c>
      <c r="K8" s="67">
        <v>0</v>
      </c>
      <c r="L8" s="67">
        <v>4.4489999999999998</v>
      </c>
      <c r="M8" s="67">
        <v>426.80200000000002</v>
      </c>
      <c r="N8" s="67">
        <v>1116745585000</v>
      </c>
      <c r="O8" s="67">
        <v>124.9</v>
      </c>
      <c r="P8" s="67">
        <v>3453.19</v>
      </c>
      <c r="Q8" s="67">
        <v>1.72</v>
      </c>
      <c r="R8" s="67">
        <v>11.13</v>
      </c>
      <c r="S8" s="67">
        <v>11.04</v>
      </c>
      <c r="T8" s="67">
        <v>243.3</v>
      </c>
      <c r="U8" s="67">
        <v>230.4</v>
      </c>
      <c r="V8" s="67">
        <v>231.43</v>
      </c>
      <c r="W8" s="97">
        <v>244.66</v>
      </c>
      <c r="X8" s="67">
        <v>10.76</v>
      </c>
      <c r="Y8" s="67">
        <v>10.67</v>
      </c>
      <c r="Z8" s="67">
        <v>1.71</v>
      </c>
    </row>
    <row r="9" spans="2:26">
      <c r="B9" s="64" t="s">
        <v>212</v>
      </c>
      <c r="C9" s="65">
        <v>6</v>
      </c>
      <c r="D9" s="65">
        <v>8</v>
      </c>
      <c r="E9" s="67">
        <v>182.76</v>
      </c>
      <c r="F9" s="67">
        <v>1.0680000000000001</v>
      </c>
      <c r="G9" s="67">
        <v>0</v>
      </c>
      <c r="H9" s="67">
        <v>239489572486</v>
      </c>
      <c r="I9" s="70">
        <v>1310411599</v>
      </c>
      <c r="J9" s="67">
        <v>1399365823.9760001</v>
      </c>
      <c r="K9" s="67">
        <v>0</v>
      </c>
      <c r="L9" s="67">
        <v>5.3419999999999996</v>
      </c>
      <c r="M9" s="67">
        <v>440.00099999999998</v>
      </c>
      <c r="N9" s="67">
        <v>212584067000</v>
      </c>
      <c r="O9" s="67">
        <v>112.65600000000001</v>
      </c>
      <c r="P9" s="67">
        <v>3402.93</v>
      </c>
      <c r="Q9" s="67">
        <v>1.07</v>
      </c>
      <c r="R9" s="67">
        <v>6.56</v>
      </c>
      <c r="S9" s="67">
        <v>6.53</v>
      </c>
      <c r="T9" s="67">
        <v>47.5</v>
      </c>
      <c r="U9" s="67">
        <v>47.2</v>
      </c>
      <c r="V9" s="67">
        <v>49.92</v>
      </c>
      <c r="W9" s="97">
        <v>50.25</v>
      </c>
      <c r="X9" s="67">
        <v>6.54</v>
      </c>
      <c r="Y9" s="67">
        <v>6.51</v>
      </c>
      <c r="Z9" s="67">
        <v>1.07</v>
      </c>
    </row>
    <row r="10" spans="2:26">
      <c r="B10" s="64" t="s">
        <v>213</v>
      </c>
      <c r="C10" s="65">
        <v>7</v>
      </c>
      <c r="D10" s="65">
        <v>3</v>
      </c>
      <c r="E10" s="67">
        <v>214.45</v>
      </c>
      <c r="F10" s="67">
        <v>3.5619999999999998</v>
      </c>
      <c r="G10" s="67">
        <v>0</v>
      </c>
      <c r="H10" s="67">
        <v>116131529591</v>
      </c>
      <c r="I10" s="70">
        <v>541527954</v>
      </c>
      <c r="J10" s="67">
        <v>1928866520.779</v>
      </c>
      <c r="K10" s="67">
        <v>0</v>
      </c>
      <c r="L10" s="67">
        <v>3.6070000000000002</v>
      </c>
      <c r="M10" s="67">
        <v>456.37200000000001</v>
      </c>
      <c r="N10" s="67">
        <v>83672573000</v>
      </c>
      <c r="O10" s="67">
        <v>138.79300000000001</v>
      </c>
      <c r="P10" s="67">
        <v>4062.71</v>
      </c>
      <c r="Q10" s="67">
        <v>1.61</v>
      </c>
      <c r="R10" s="67">
        <v>9.83</v>
      </c>
      <c r="S10" s="67">
        <v>9.75</v>
      </c>
      <c r="T10" s="67">
        <v>113.41</v>
      </c>
      <c r="U10" s="67">
        <v>113.19</v>
      </c>
      <c r="V10" s="67">
        <v>116.21</v>
      </c>
      <c r="W10" s="97">
        <v>116.44</v>
      </c>
      <c r="X10" s="67">
        <v>9.82</v>
      </c>
      <c r="Y10" s="67">
        <v>9.74</v>
      </c>
      <c r="Z10" s="67">
        <v>1.61</v>
      </c>
    </row>
    <row r="11" spans="2:26">
      <c r="B11" s="64" t="s">
        <v>214</v>
      </c>
      <c r="C11" s="65">
        <v>8</v>
      </c>
      <c r="D11" s="65">
        <v>25</v>
      </c>
      <c r="E11" s="67">
        <v>152.91</v>
      </c>
      <c r="F11" s="67">
        <v>1.3839999999999999</v>
      </c>
      <c r="G11" s="67">
        <v>0</v>
      </c>
      <c r="H11" s="67">
        <v>806913525302</v>
      </c>
      <c r="I11" s="70">
        <v>5276942290</v>
      </c>
      <c r="J11" s="67">
        <v>7303479597.2550001</v>
      </c>
      <c r="K11" s="67">
        <v>0</v>
      </c>
      <c r="L11" s="67">
        <v>4.1849999999999996</v>
      </c>
      <c r="M11" s="67">
        <v>433.46199999999999</v>
      </c>
      <c r="N11" s="67">
        <v>708995287000</v>
      </c>
      <c r="O11" s="67">
        <v>113.81100000000001</v>
      </c>
      <c r="P11" s="67">
        <v>2953.47</v>
      </c>
      <c r="Q11" s="67">
        <v>1.03</v>
      </c>
      <c r="R11" s="67">
        <v>4.8499999999999996</v>
      </c>
      <c r="S11" s="67">
        <v>4.83</v>
      </c>
      <c r="T11" s="67">
        <v>36.229999999999997</v>
      </c>
      <c r="U11" s="67">
        <v>34.979999999999997</v>
      </c>
      <c r="V11" s="67">
        <v>36.9</v>
      </c>
      <c r="W11" s="97">
        <v>38.26</v>
      </c>
      <c r="X11" s="67">
        <v>4.7699999999999996</v>
      </c>
      <c r="Y11" s="67">
        <v>4.75</v>
      </c>
      <c r="Z11" s="67">
        <v>1.02</v>
      </c>
    </row>
    <row r="12" spans="2:26">
      <c r="B12" s="64" t="s">
        <v>215</v>
      </c>
      <c r="C12" s="65">
        <v>9</v>
      </c>
      <c r="D12" s="65">
        <v>28</v>
      </c>
      <c r="E12" s="67">
        <v>163.15</v>
      </c>
      <c r="F12" s="67">
        <v>1.4970000000000001</v>
      </c>
      <c r="G12" s="67">
        <v>0</v>
      </c>
      <c r="H12" s="67">
        <v>940279549898</v>
      </c>
      <c r="I12" s="70">
        <v>5763288770</v>
      </c>
      <c r="J12" s="67">
        <v>8630055635.9039993</v>
      </c>
      <c r="K12" s="67">
        <v>0</v>
      </c>
      <c r="L12" s="67">
        <v>4.4020000000000001</v>
      </c>
      <c r="M12" s="67">
        <v>437.43599999999998</v>
      </c>
      <c r="N12" s="67">
        <v>805981491000</v>
      </c>
      <c r="O12" s="67">
        <v>116.663</v>
      </c>
      <c r="P12" s="67">
        <v>3121.54</v>
      </c>
      <c r="Q12" s="67">
        <v>1.31</v>
      </c>
      <c r="R12" s="67">
        <v>6.11</v>
      </c>
      <c r="S12" s="67">
        <v>6.07</v>
      </c>
      <c r="T12" s="67">
        <v>62.41</v>
      </c>
      <c r="U12" s="67">
        <v>59.13</v>
      </c>
      <c r="V12" s="67">
        <v>61.15</v>
      </c>
      <c r="W12" s="97">
        <v>64.62</v>
      </c>
      <c r="X12" s="67">
        <v>5.95</v>
      </c>
      <c r="Y12" s="67">
        <v>5.91</v>
      </c>
      <c r="Z12" s="67">
        <v>1.29</v>
      </c>
    </row>
    <row r="13" spans="2:26">
      <c r="B13" s="64" t="s">
        <v>216</v>
      </c>
      <c r="C13" s="65" t="s">
        <v>180</v>
      </c>
      <c r="D13" s="65">
        <v>7</v>
      </c>
      <c r="E13" s="67">
        <v>298.04000000000002</v>
      </c>
      <c r="F13" s="67">
        <v>3.2250000000000001</v>
      </c>
      <c r="G13" s="67">
        <v>0</v>
      </c>
      <c r="H13" s="67">
        <v>242039795700</v>
      </c>
      <c r="I13" s="70">
        <v>812095859</v>
      </c>
      <c r="J13" s="67">
        <v>2619343943.7940001</v>
      </c>
      <c r="K13" s="67">
        <v>0</v>
      </c>
      <c r="L13" s="67">
        <v>6.88</v>
      </c>
      <c r="M13" s="67">
        <v>505.255</v>
      </c>
      <c r="N13" s="67">
        <v>172510462000</v>
      </c>
      <c r="O13" s="67">
        <v>140.304</v>
      </c>
      <c r="P13" s="67">
        <v>4538.2700000000004</v>
      </c>
      <c r="Q13" s="67">
        <v>1.95</v>
      </c>
      <c r="R13" s="67">
        <v>14.4</v>
      </c>
      <c r="S13" s="67">
        <v>14.26</v>
      </c>
      <c r="T13" s="67">
        <v>256.73</v>
      </c>
      <c r="U13" s="67">
        <v>255.77</v>
      </c>
      <c r="V13" s="67">
        <v>257.87</v>
      </c>
      <c r="W13" s="97">
        <v>258.85000000000002</v>
      </c>
      <c r="X13" s="67">
        <v>14.38</v>
      </c>
      <c r="Y13" s="67">
        <v>14.24</v>
      </c>
      <c r="Z13" s="67">
        <v>1.95</v>
      </c>
    </row>
    <row r="14" spans="2:26">
      <c r="B14" s="64" t="s">
        <v>217</v>
      </c>
      <c r="C14" s="65" t="s">
        <v>181</v>
      </c>
      <c r="D14" s="65">
        <v>11</v>
      </c>
      <c r="E14" s="67">
        <v>352.33</v>
      </c>
      <c r="F14" s="67">
        <v>3.6869999999999998</v>
      </c>
      <c r="G14" s="67">
        <v>0</v>
      </c>
      <c r="H14" s="67">
        <v>345856605041</v>
      </c>
      <c r="I14" s="70">
        <v>981630854</v>
      </c>
      <c r="J14" s="67">
        <v>3619187089.9520001</v>
      </c>
      <c r="K14" s="67">
        <v>0</v>
      </c>
      <c r="L14" s="67">
        <v>6.8719999999999999</v>
      </c>
      <c r="M14" s="67">
        <v>498.73899999999998</v>
      </c>
      <c r="N14" s="67">
        <v>235239836000</v>
      </c>
      <c r="O14" s="67">
        <v>147.023</v>
      </c>
      <c r="P14" s="67">
        <v>5092.66</v>
      </c>
      <c r="Q14" s="67">
        <v>1.94</v>
      </c>
      <c r="R14" s="67">
        <v>22.09</v>
      </c>
      <c r="S14" s="67">
        <v>21.88</v>
      </c>
      <c r="T14" s="67">
        <v>661.58</v>
      </c>
      <c r="U14" s="67">
        <v>668.57</v>
      </c>
      <c r="V14" s="67">
        <v>666.78</v>
      </c>
      <c r="W14" s="97">
        <v>659.76</v>
      </c>
      <c r="X14" s="67">
        <v>22.2</v>
      </c>
      <c r="Y14" s="67">
        <v>21.98</v>
      </c>
      <c r="Z14" s="67">
        <v>1.94</v>
      </c>
    </row>
    <row r="15" spans="2:26">
      <c r="B15" s="64" t="s">
        <v>218</v>
      </c>
      <c r="C15" s="65" t="s">
        <v>182</v>
      </c>
      <c r="D15" s="65">
        <v>29</v>
      </c>
      <c r="E15" s="67">
        <v>205.46</v>
      </c>
      <c r="F15" s="67">
        <v>2.0830000000000002</v>
      </c>
      <c r="G15" s="67">
        <v>0</v>
      </c>
      <c r="H15" s="67">
        <v>943517502819</v>
      </c>
      <c r="I15" s="70">
        <v>4592194529</v>
      </c>
      <c r="J15" s="67">
        <v>9566763378.5009995</v>
      </c>
      <c r="K15" s="67">
        <v>0</v>
      </c>
      <c r="L15" s="67">
        <v>4.6859999999999999</v>
      </c>
      <c r="M15" s="67">
        <v>429.20100000000002</v>
      </c>
      <c r="N15" s="67">
        <v>704006938000</v>
      </c>
      <c r="O15" s="67">
        <v>134.02099999999999</v>
      </c>
      <c r="P15" s="67">
        <v>3917.41</v>
      </c>
      <c r="Q15" s="67">
        <v>1.82</v>
      </c>
      <c r="R15" s="67">
        <v>14.93</v>
      </c>
      <c r="S15" s="67">
        <v>14.8</v>
      </c>
      <c r="T15" s="67">
        <v>345</v>
      </c>
      <c r="U15" s="67">
        <v>336.59</v>
      </c>
      <c r="V15" s="67">
        <v>337.54</v>
      </c>
      <c r="W15" s="97">
        <v>346.14</v>
      </c>
      <c r="X15" s="67">
        <v>14.69</v>
      </c>
      <c r="Y15" s="67">
        <v>14.56</v>
      </c>
      <c r="Z15" s="67">
        <v>1.82</v>
      </c>
    </row>
    <row r="16" spans="2:26">
      <c r="B16" s="64" t="s">
        <v>219</v>
      </c>
      <c r="C16" s="65" t="s">
        <v>183</v>
      </c>
      <c r="D16" s="65">
        <v>21</v>
      </c>
      <c r="E16" s="67">
        <v>315.04000000000002</v>
      </c>
      <c r="F16" s="67">
        <v>3.6549999999999998</v>
      </c>
      <c r="G16" s="67">
        <v>0</v>
      </c>
      <c r="H16" s="67">
        <v>704027930333</v>
      </c>
      <c r="I16" s="70">
        <v>2234722954</v>
      </c>
      <c r="J16" s="67">
        <v>8167397554.5249996</v>
      </c>
      <c r="K16" s="67">
        <v>0</v>
      </c>
      <c r="L16" s="67">
        <v>6.4009999999999998</v>
      </c>
      <c r="M16" s="67">
        <v>504.46499999999997</v>
      </c>
      <c r="N16" s="67">
        <v>491422871000</v>
      </c>
      <c r="O16" s="67">
        <v>143.26300000000001</v>
      </c>
      <c r="P16" s="67">
        <v>4754.3900000000003</v>
      </c>
      <c r="Q16" s="67">
        <v>1.91</v>
      </c>
      <c r="R16" s="67">
        <v>17.489999999999998</v>
      </c>
      <c r="S16" s="67">
        <v>17.329999999999998</v>
      </c>
      <c r="T16" s="67">
        <v>434.9</v>
      </c>
      <c r="U16" s="67">
        <v>435.04</v>
      </c>
      <c r="V16" s="67">
        <v>435.38</v>
      </c>
      <c r="W16" s="97">
        <v>435.28</v>
      </c>
      <c r="X16" s="67">
        <v>17.47</v>
      </c>
      <c r="Y16" s="67">
        <v>17.3</v>
      </c>
      <c r="Z16" s="67">
        <v>1.91</v>
      </c>
    </row>
  </sheetData>
  <mergeCells count="1">
    <mergeCell ref="B2:H2"/>
  </mergeCells>
  <pageMargins left="0.7" right="0.7" top="0.75" bottom="0.75" header="0.3" footer="0.3"/>
  <headerFooter>
    <oddHeader>&amp;R&amp;"Calibri"&amp;10&amp;K000000 CORPORATE&amp;1#_x000D_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18D85-9447-4EAB-882B-F8297033C027}">
  <dimension ref="B1:Z16"/>
  <sheetViews>
    <sheetView zoomScale="125" zoomScaleNormal="125" workbookViewId="0">
      <selection activeCell="B3" sqref="B3"/>
    </sheetView>
  </sheetViews>
  <sheetFormatPr defaultRowHeight="14.25"/>
  <cols>
    <col min="1" max="1" width="1" style="19" customWidth="1"/>
    <col min="2" max="2" width="6.875" style="19" customWidth="1"/>
    <col min="3" max="3" width="5.875" style="19" bestFit="1" customWidth="1"/>
    <col min="4" max="4" width="10.25" style="19" bestFit="1" customWidth="1"/>
    <col min="5" max="5" width="16" style="19" bestFit="1" customWidth="1"/>
    <col min="6" max="6" width="10.75" style="19" bestFit="1" customWidth="1"/>
    <col min="7" max="7" width="7.875" style="19" bestFit="1" customWidth="1"/>
    <col min="8" max="8" width="16.375" style="19" bestFit="1" customWidth="1"/>
    <col min="9" max="9" width="15.875" style="19" bestFit="1" customWidth="1"/>
    <col min="10" max="10" width="24.875" style="19" bestFit="1" customWidth="1"/>
    <col min="11" max="11" width="25.25" style="19" bestFit="1" customWidth="1"/>
    <col min="12" max="12" width="10.125" style="19" bestFit="1" customWidth="1"/>
    <col min="13" max="13" width="8.125" style="19" bestFit="1" customWidth="1"/>
    <col min="14" max="14" width="13.625" style="19" bestFit="1" customWidth="1"/>
    <col min="15" max="15" width="8.5" style="19" bestFit="1" customWidth="1"/>
    <col min="16" max="16" width="11.125" style="19" bestFit="1" customWidth="1"/>
    <col min="17" max="17" width="16.625" style="19" bestFit="1" customWidth="1"/>
    <col min="18" max="18" width="16.25" style="19" bestFit="1" customWidth="1"/>
    <col min="19" max="19" width="8.875" style="19" bestFit="1" customWidth="1"/>
    <col min="20" max="20" width="21.75" style="19" bestFit="1" customWidth="1"/>
    <col min="21" max="21" width="11.875" style="19" bestFit="1" customWidth="1"/>
    <col min="22" max="22" width="12.125" style="19" bestFit="1" customWidth="1"/>
    <col min="23" max="23" width="9.875" style="19" bestFit="1" customWidth="1"/>
    <col min="24" max="24" width="17.625" style="19" bestFit="1" customWidth="1"/>
    <col min="25" max="25" width="25.125" style="19" bestFit="1" customWidth="1"/>
    <col min="26" max="26" width="19" style="19" bestFit="1" customWidth="1"/>
    <col min="27" max="16384" width="9" style="19"/>
  </cols>
  <sheetData>
    <row r="1" spans="2:26" ht="99" customHeight="1"/>
    <row r="2" spans="2:26" ht="130.5" customHeight="1">
      <c r="B2" s="110" t="s">
        <v>184</v>
      </c>
      <c r="C2" s="118"/>
      <c r="D2" s="118"/>
      <c r="E2" s="118"/>
      <c r="F2" s="118"/>
      <c r="G2" s="118"/>
      <c r="H2" s="118"/>
    </row>
    <row r="4" spans="2:26" s="22" customFormat="1">
      <c r="B4" s="92" t="s">
        <v>185</v>
      </c>
      <c r="C4" s="43" t="s">
        <v>19</v>
      </c>
      <c r="D4" s="43" t="s">
        <v>186</v>
      </c>
      <c r="E4" s="95" t="s">
        <v>187</v>
      </c>
      <c r="F4" s="95" t="s">
        <v>32</v>
      </c>
      <c r="G4" s="95" t="s">
        <v>188</v>
      </c>
      <c r="H4" s="95" t="s">
        <v>189</v>
      </c>
      <c r="I4" s="95" t="s">
        <v>190</v>
      </c>
      <c r="J4" s="95" t="s">
        <v>191</v>
      </c>
      <c r="K4" s="95" t="s">
        <v>192</v>
      </c>
      <c r="L4" s="95" t="s">
        <v>193</v>
      </c>
      <c r="M4" s="95" t="s">
        <v>194</v>
      </c>
      <c r="N4" s="96" t="s">
        <v>195</v>
      </c>
      <c r="O4" s="95" t="s">
        <v>196</v>
      </c>
      <c r="P4" s="95" t="s">
        <v>197</v>
      </c>
      <c r="Q4" s="95" t="s">
        <v>198</v>
      </c>
      <c r="R4" s="95" t="s">
        <v>199</v>
      </c>
      <c r="S4" s="95" t="s">
        <v>200</v>
      </c>
      <c r="T4" s="95" t="s">
        <v>201</v>
      </c>
      <c r="U4" s="95" t="s">
        <v>202</v>
      </c>
      <c r="V4" s="95" t="s">
        <v>203</v>
      </c>
      <c r="W4" s="95" t="s">
        <v>204</v>
      </c>
      <c r="X4" s="95" t="s">
        <v>205</v>
      </c>
      <c r="Y4" s="95" t="s">
        <v>206</v>
      </c>
      <c r="Z4" s="95" t="s">
        <v>207</v>
      </c>
    </row>
    <row r="5" spans="2:26">
      <c r="B5" s="64" t="s">
        <v>208</v>
      </c>
      <c r="C5" s="65">
        <v>1</v>
      </c>
      <c r="D5" s="65">
        <v>14</v>
      </c>
      <c r="E5" s="67">
        <v>97.67</v>
      </c>
      <c r="F5" s="67">
        <v>0.83599999999999997</v>
      </c>
      <c r="G5" s="67">
        <v>0</v>
      </c>
      <c r="H5" s="67">
        <v>451017392877</v>
      </c>
      <c r="I5" s="70">
        <v>4617928657</v>
      </c>
      <c r="J5" s="67">
        <v>3860956328.3899999</v>
      </c>
      <c r="K5" s="67">
        <v>0</v>
      </c>
      <c r="L5" s="67">
        <v>2.82</v>
      </c>
      <c r="M5" s="67">
        <v>353.08800000000002</v>
      </c>
      <c r="N5" s="67">
        <v>412738647000</v>
      </c>
      <c r="O5" s="67">
        <v>109.274</v>
      </c>
      <c r="P5" s="67">
        <v>2416.02</v>
      </c>
      <c r="Q5" s="67">
        <v>0.4</v>
      </c>
      <c r="R5" s="67">
        <v>2.54</v>
      </c>
      <c r="S5" s="67">
        <v>2.54</v>
      </c>
      <c r="T5" s="67">
        <v>8.44</v>
      </c>
      <c r="U5" s="67">
        <v>8.41</v>
      </c>
      <c r="V5" s="67">
        <v>9.6300000000000008</v>
      </c>
      <c r="W5" s="97">
        <v>9.67</v>
      </c>
      <c r="X5" s="67">
        <v>2.54</v>
      </c>
      <c r="Y5" s="67">
        <v>2.5299999999999998</v>
      </c>
      <c r="Z5" s="67">
        <v>0.4</v>
      </c>
    </row>
    <row r="6" spans="2:26">
      <c r="B6" s="64" t="s">
        <v>209</v>
      </c>
      <c r="C6" s="65">
        <v>2</v>
      </c>
      <c r="D6" s="65">
        <v>11</v>
      </c>
      <c r="E6" s="67">
        <v>190.12</v>
      </c>
      <c r="F6" s="67">
        <v>1.7370000000000001</v>
      </c>
      <c r="G6" s="67">
        <v>0</v>
      </c>
      <c r="H6" s="67">
        <v>355109500637</v>
      </c>
      <c r="I6" s="70">
        <v>1867838954</v>
      </c>
      <c r="J6" s="67">
        <v>3245338386.9980001</v>
      </c>
      <c r="K6" s="67">
        <v>0</v>
      </c>
      <c r="L6" s="67">
        <v>4.8550000000000004</v>
      </c>
      <c r="M6" s="67">
        <v>444.358</v>
      </c>
      <c r="N6" s="67">
        <v>296256640000</v>
      </c>
      <c r="O6" s="67">
        <v>119.86499999999999</v>
      </c>
      <c r="P6" s="67">
        <v>3557.69</v>
      </c>
      <c r="Q6" s="67">
        <v>1.32</v>
      </c>
      <c r="R6" s="67">
        <v>7.68</v>
      </c>
      <c r="S6" s="67">
        <v>7.63</v>
      </c>
      <c r="T6" s="67">
        <v>69.98</v>
      </c>
      <c r="U6" s="67">
        <v>68.86</v>
      </c>
      <c r="V6" s="67">
        <v>71.66</v>
      </c>
      <c r="W6" s="97">
        <v>72.849999999999994</v>
      </c>
      <c r="X6" s="67">
        <v>7.62</v>
      </c>
      <c r="Y6" s="67">
        <v>7.57</v>
      </c>
      <c r="Z6" s="67">
        <v>1.32</v>
      </c>
    </row>
    <row r="7" spans="2:26">
      <c r="B7" s="64" t="s">
        <v>210</v>
      </c>
      <c r="C7" s="65">
        <v>3</v>
      </c>
      <c r="D7" s="65">
        <v>18</v>
      </c>
      <c r="E7" s="67">
        <v>326.7</v>
      </c>
      <c r="F7" s="67">
        <v>3.3959999999999999</v>
      </c>
      <c r="G7" s="67">
        <v>0</v>
      </c>
      <c r="H7" s="67">
        <v>587269146994</v>
      </c>
      <c r="I7" s="70">
        <v>1797594148</v>
      </c>
      <c r="J7" s="67">
        <v>6104318393.6610003</v>
      </c>
      <c r="K7" s="67">
        <v>0</v>
      </c>
      <c r="L7" s="67">
        <v>6.8659999999999997</v>
      </c>
      <c r="M7" s="67">
        <v>501.81599999999997</v>
      </c>
      <c r="N7" s="67">
        <v>407750298000</v>
      </c>
      <c r="O7" s="67">
        <v>144.02699999999999</v>
      </c>
      <c r="P7" s="67">
        <v>4843.87</v>
      </c>
      <c r="Q7" s="67">
        <v>1.95</v>
      </c>
      <c r="R7" s="67">
        <v>18.920000000000002</v>
      </c>
      <c r="S7" s="67">
        <v>18.739999999999998</v>
      </c>
      <c r="T7" s="67">
        <v>494.61</v>
      </c>
      <c r="U7" s="67">
        <v>498.69</v>
      </c>
      <c r="V7" s="67">
        <v>498.48</v>
      </c>
      <c r="W7" s="97">
        <v>494.39</v>
      </c>
      <c r="X7" s="67">
        <v>18.98</v>
      </c>
      <c r="Y7" s="67">
        <v>18.8</v>
      </c>
      <c r="Z7" s="67">
        <v>1.95</v>
      </c>
    </row>
    <row r="8" spans="2:26">
      <c r="B8" s="64" t="s">
        <v>211</v>
      </c>
      <c r="C8" s="65">
        <v>5</v>
      </c>
      <c r="D8" s="65">
        <v>43</v>
      </c>
      <c r="E8" s="67">
        <v>179.57</v>
      </c>
      <c r="F8" s="67">
        <v>1.7030000000000001</v>
      </c>
      <c r="G8" s="67">
        <v>0</v>
      </c>
      <c r="H8" s="67">
        <v>1393396040509</v>
      </c>
      <c r="I8" s="70">
        <v>7759418899</v>
      </c>
      <c r="J8" s="67">
        <v>13210613109.048</v>
      </c>
      <c r="K8" s="67">
        <v>0</v>
      </c>
      <c r="L8" s="67">
        <v>4.4489999999999998</v>
      </c>
      <c r="M8" s="67">
        <v>426.80200000000002</v>
      </c>
      <c r="N8" s="67">
        <v>1116745585000</v>
      </c>
      <c r="O8" s="67">
        <v>124.773</v>
      </c>
      <c r="P8" s="67">
        <v>3449.69</v>
      </c>
      <c r="Q8" s="67">
        <v>1.72</v>
      </c>
      <c r="R8" s="67">
        <v>11.13</v>
      </c>
      <c r="S8" s="67">
        <v>11.04</v>
      </c>
      <c r="T8" s="67">
        <v>243.14</v>
      </c>
      <c r="U8" s="67">
        <v>230.45</v>
      </c>
      <c r="V8" s="67">
        <v>231.47</v>
      </c>
      <c r="W8" s="97">
        <v>244.47</v>
      </c>
      <c r="X8" s="67">
        <v>10.76</v>
      </c>
      <c r="Y8" s="67">
        <v>10.67</v>
      </c>
      <c r="Z8" s="67">
        <v>1.71</v>
      </c>
    </row>
    <row r="9" spans="2:26">
      <c r="B9" s="64" t="s">
        <v>212</v>
      </c>
      <c r="C9" s="65">
        <v>6</v>
      </c>
      <c r="D9" s="65">
        <v>8</v>
      </c>
      <c r="E9" s="67">
        <v>182.51</v>
      </c>
      <c r="F9" s="67">
        <v>1.03</v>
      </c>
      <c r="G9" s="67">
        <v>0</v>
      </c>
      <c r="H9" s="67">
        <v>239158921826</v>
      </c>
      <c r="I9" s="70">
        <v>1310411599</v>
      </c>
      <c r="J9" s="67">
        <v>1349728185.543</v>
      </c>
      <c r="K9" s="67">
        <v>0</v>
      </c>
      <c r="L9" s="67">
        <v>5.3419999999999996</v>
      </c>
      <c r="M9" s="67">
        <v>440.00099999999998</v>
      </c>
      <c r="N9" s="67">
        <v>212584067000</v>
      </c>
      <c r="O9" s="67">
        <v>112.501</v>
      </c>
      <c r="P9" s="67">
        <v>3398.23</v>
      </c>
      <c r="Q9" s="67">
        <v>1.0900000000000001</v>
      </c>
      <c r="R9" s="67">
        <v>6.57</v>
      </c>
      <c r="S9" s="67">
        <v>6.54</v>
      </c>
      <c r="T9" s="67">
        <v>47.6</v>
      </c>
      <c r="U9" s="67">
        <v>47.3</v>
      </c>
      <c r="V9" s="67">
        <v>50</v>
      </c>
      <c r="W9" s="97">
        <v>50.34</v>
      </c>
      <c r="X9" s="67">
        <v>6.55</v>
      </c>
      <c r="Y9" s="67">
        <v>6.52</v>
      </c>
      <c r="Z9" s="67">
        <v>1.0900000000000001</v>
      </c>
    </row>
    <row r="10" spans="2:26">
      <c r="B10" s="64" t="s">
        <v>213</v>
      </c>
      <c r="C10" s="65">
        <v>7</v>
      </c>
      <c r="D10" s="65">
        <v>3</v>
      </c>
      <c r="E10" s="67">
        <v>214.12</v>
      </c>
      <c r="F10" s="67">
        <v>3.5</v>
      </c>
      <c r="G10" s="67">
        <v>0</v>
      </c>
      <c r="H10" s="67">
        <v>115950578811</v>
      </c>
      <c r="I10" s="70">
        <v>541527954</v>
      </c>
      <c r="J10" s="67">
        <v>1895610201.4549999</v>
      </c>
      <c r="K10" s="67">
        <v>0</v>
      </c>
      <c r="L10" s="67">
        <v>3.6070000000000002</v>
      </c>
      <c r="M10" s="67">
        <v>456.37200000000001</v>
      </c>
      <c r="N10" s="67">
        <v>83672573000</v>
      </c>
      <c r="O10" s="67">
        <v>138.577</v>
      </c>
      <c r="P10" s="67">
        <v>4056.38</v>
      </c>
      <c r="Q10" s="67">
        <v>1.63</v>
      </c>
      <c r="R10" s="67">
        <v>9.83</v>
      </c>
      <c r="S10" s="67">
        <v>9.75</v>
      </c>
      <c r="T10" s="67">
        <v>113.54</v>
      </c>
      <c r="U10" s="67">
        <v>113.33</v>
      </c>
      <c r="V10" s="67">
        <v>116.33</v>
      </c>
      <c r="W10" s="97">
        <v>116.55</v>
      </c>
      <c r="X10" s="67">
        <v>9.83</v>
      </c>
      <c r="Y10" s="67">
        <v>9.75</v>
      </c>
      <c r="Z10" s="67">
        <v>1.63</v>
      </c>
    </row>
    <row r="11" spans="2:26">
      <c r="B11" s="64" t="s">
        <v>214</v>
      </c>
      <c r="C11" s="65">
        <v>8</v>
      </c>
      <c r="D11" s="65">
        <v>25</v>
      </c>
      <c r="E11" s="67">
        <v>152.76</v>
      </c>
      <c r="F11" s="67">
        <v>1.347</v>
      </c>
      <c r="G11" s="67">
        <v>0</v>
      </c>
      <c r="H11" s="67">
        <v>806126893514</v>
      </c>
      <c r="I11" s="70">
        <v>5276942290</v>
      </c>
      <c r="J11" s="67">
        <v>7106294715.3870001</v>
      </c>
      <c r="K11" s="67">
        <v>0</v>
      </c>
      <c r="L11" s="67">
        <v>4.1849999999999996</v>
      </c>
      <c r="M11" s="67">
        <v>433.46199999999999</v>
      </c>
      <c r="N11" s="67">
        <v>708995287000</v>
      </c>
      <c r="O11" s="67">
        <v>113.7</v>
      </c>
      <c r="P11" s="67">
        <v>2950.59</v>
      </c>
      <c r="Q11" s="67">
        <v>1.05</v>
      </c>
      <c r="R11" s="67">
        <v>4.8600000000000003</v>
      </c>
      <c r="S11" s="67">
        <v>4.83</v>
      </c>
      <c r="T11" s="67">
        <v>36.28</v>
      </c>
      <c r="U11" s="67">
        <v>35.04</v>
      </c>
      <c r="V11" s="67">
        <v>36.96</v>
      </c>
      <c r="W11" s="97">
        <v>38.31</v>
      </c>
      <c r="X11" s="67">
        <v>4.78</v>
      </c>
      <c r="Y11" s="67">
        <v>4.75</v>
      </c>
      <c r="Z11" s="67">
        <v>1.04</v>
      </c>
    </row>
    <row r="12" spans="2:26">
      <c r="B12" s="64" t="s">
        <v>215</v>
      </c>
      <c r="C12" s="65">
        <v>9</v>
      </c>
      <c r="D12" s="65">
        <v>28</v>
      </c>
      <c r="E12" s="67">
        <v>162.99</v>
      </c>
      <c r="F12" s="67">
        <v>1.4570000000000001</v>
      </c>
      <c r="G12" s="67">
        <v>0</v>
      </c>
      <c r="H12" s="67">
        <v>939371516792</v>
      </c>
      <c r="I12" s="70">
        <v>5763288770</v>
      </c>
      <c r="J12" s="67">
        <v>8398189164.3000002</v>
      </c>
      <c r="K12" s="67">
        <v>0</v>
      </c>
      <c r="L12" s="67">
        <v>4.4020000000000001</v>
      </c>
      <c r="M12" s="67">
        <v>437.43599999999998</v>
      </c>
      <c r="N12" s="67">
        <v>805981491000</v>
      </c>
      <c r="O12" s="67">
        <v>116.55</v>
      </c>
      <c r="P12" s="67">
        <v>3118.53</v>
      </c>
      <c r="Q12" s="67">
        <v>1.32</v>
      </c>
      <c r="R12" s="67">
        <v>6.12</v>
      </c>
      <c r="S12" s="67">
        <v>6.08</v>
      </c>
      <c r="T12" s="67">
        <v>62.45</v>
      </c>
      <c r="U12" s="67">
        <v>59.2</v>
      </c>
      <c r="V12" s="67">
        <v>61.22</v>
      </c>
      <c r="W12" s="97">
        <v>64.650000000000006</v>
      </c>
      <c r="X12" s="67">
        <v>5.96</v>
      </c>
      <c r="Y12" s="67">
        <v>5.92</v>
      </c>
      <c r="Z12" s="67">
        <v>1.31</v>
      </c>
    </row>
    <row r="13" spans="2:26">
      <c r="B13" s="64" t="s">
        <v>216</v>
      </c>
      <c r="C13" s="65" t="s">
        <v>180</v>
      </c>
      <c r="D13" s="65">
        <v>7</v>
      </c>
      <c r="E13" s="67">
        <v>297.76</v>
      </c>
      <c r="F13" s="67">
        <v>3.15</v>
      </c>
      <c r="G13" s="67">
        <v>0</v>
      </c>
      <c r="H13" s="67">
        <v>241806767509</v>
      </c>
      <c r="I13" s="70">
        <v>812095859</v>
      </c>
      <c r="J13" s="67">
        <v>2557783452.4200001</v>
      </c>
      <c r="K13" s="67">
        <v>0</v>
      </c>
      <c r="L13" s="67">
        <v>6.88</v>
      </c>
      <c r="M13" s="67">
        <v>505.255</v>
      </c>
      <c r="N13" s="67">
        <v>172510462000</v>
      </c>
      <c r="O13" s="67">
        <v>140.16900000000001</v>
      </c>
      <c r="P13" s="67">
        <v>4533.8999999999996</v>
      </c>
      <c r="Q13" s="67">
        <v>1.96</v>
      </c>
      <c r="R13" s="67">
        <v>14.41</v>
      </c>
      <c r="S13" s="67">
        <v>14.27</v>
      </c>
      <c r="T13" s="67">
        <v>256.89</v>
      </c>
      <c r="U13" s="67">
        <v>255.94</v>
      </c>
      <c r="V13" s="67">
        <v>258.02999999999997</v>
      </c>
      <c r="W13" s="97">
        <v>259</v>
      </c>
      <c r="X13" s="67">
        <v>14.38</v>
      </c>
      <c r="Y13" s="67">
        <v>14.24</v>
      </c>
      <c r="Z13" s="67">
        <v>1.96</v>
      </c>
    </row>
    <row r="14" spans="2:26">
      <c r="B14" s="64" t="s">
        <v>217</v>
      </c>
      <c r="C14" s="65" t="s">
        <v>181</v>
      </c>
      <c r="D14" s="65">
        <v>11</v>
      </c>
      <c r="E14" s="67">
        <v>351.93</v>
      </c>
      <c r="F14" s="67">
        <v>3.613</v>
      </c>
      <c r="G14" s="67">
        <v>0</v>
      </c>
      <c r="H14" s="67">
        <v>345462379485</v>
      </c>
      <c r="I14" s="70">
        <v>981630854</v>
      </c>
      <c r="J14" s="67">
        <v>3546534941.2410002</v>
      </c>
      <c r="K14" s="67">
        <v>0</v>
      </c>
      <c r="L14" s="67">
        <v>6.8719999999999999</v>
      </c>
      <c r="M14" s="67">
        <v>498.73899999999998</v>
      </c>
      <c r="N14" s="67">
        <v>235239836000</v>
      </c>
      <c r="O14" s="67">
        <v>146.85499999999999</v>
      </c>
      <c r="P14" s="67">
        <v>5086.8500000000004</v>
      </c>
      <c r="Q14" s="67">
        <v>1.94</v>
      </c>
      <c r="R14" s="67">
        <v>22.09</v>
      </c>
      <c r="S14" s="67">
        <v>21.88</v>
      </c>
      <c r="T14" s="67">
        <v>661.58</v>
      </c>
      <c r="U14" s="67">
        <v>668.61</v>
      </c>
      <c r="V14" s="67">
        <v>666.79</v>
      </c>
      <c r="W14" s="97">
        <v>659.74</v>
      </c>
      <c r="X14" s="67">
        <v>22.2</v>
      </c>
      <c r="Y14" s="67">
        <v>21.98</v>
      </c>
      <c r="Z14" s="67">
        <v>1.94</v>
      </c>
    </row>
    <row r="15" spans="2:26">
      <c r="B15" s="64" t="s">
        <v>218</v>
      </c>
      <c r="C15" s="65" t="s">
        <v>182</v>
      </c>
      <c r="D15" s="65">
        <v>29</v>
      </c>
      <c r="E15" s="67">
        <v>205.21</v>
      </c>
      <c r="F15" s="67">
        <v>2.036</v>
      </c>
      <c r="G15" s="67">
        <v>0</v>
      </c>
      <c r="H15" s="67">
        <v>942378647632</v>
      </c>
      <c r="I15" s="70">
        <v>4592194529</v>
      </c>
      <c r="J15" s="67">
        <v>9349656780.6590004</v>
      </c>
      <c r="K15" s="67">
        <v>0</v>
      </c>
      <c r="L15" s="67">
        <v>4.6859999999999999</v>
      </c>
      <c r="M15" s="67">
        <v>429.20100000000002</v>
      </c>
      <c r="N15" s="67">
        <v>704006938000</v>
      </c>
      <c r="O15" s="67">
        <v>133.85900000000001</v>
      </c>
      <c r="P15" s="67">
        <v>3912.68</v>
      </c>
      <c r="Q15" s="67">
        <v>1.83</v>
      </c>
      <c r="R15" s="67">
        <v>14.93</v>
      </c>
      <c r="S15" s="67">
        <v>14.8</v>
      </c>
      <c r="T15" s="67">
        <v>344.89</v>
      </c>
      <c r="U15" s="67">
        <v>336.72</v>
      </c>
      <c r="V15" s="67">
        <v>337.65</v>
      </c>
      <c r="W15" s="97">
        <v>346</v>
      </c>
      <c r="X15" s="67">
        <v>14.7</v>
      </c>
      <c r="Y15" s="67">
        <v>14.57</v>
      </c>
      <c r="Z15" s="67">
        <v>1.82</v>
      </c>
    </row>
    <row r="16" spans="2:26">
      <c r="B16" s="64" t="s">
        <v>219</v>
      </c>
      <c r="C16" s="65" t="s">
        <v>183</v>
      </c>
      <c r="D16" s="65">
        <v>21</v>
      </c>
      <c r="E16" s="67">
        <v>314.68</v>
      </c>
      <c r="F16" s="67">
        <v>3.58</v>
      </c>
      <c r="G16" s="67">
        <v>0</v>
      </c>
      <c r="H16" s="67">
        <v>703219725806</v>
      </c>
      <c r="I16" s="70">
        <v>2234722954</v>
      </c>
      <c r="J16" s="67">
        <v>7999928595.1160002</v>
      </c>
      <c r="K16" s="67">
        <v>0</v>
      </c>
      <c r="L16" s="67">
        <v>6.4009999999999998</v>
      </c>
      <c r="M16" s="67">
        <v>504.46499999999997</v>
      </c>
      <c r="N16" s="67">
        <v>491422871000</v>
      </c>
      <c r="O16" s="67">
        <v>143.09899999999999</v>
      </c>
      <c r="P16" s="67">
        <v>4748.9399999999996</v>
      </c>
      <c r="Q16" s="67">
        <v>1.92</v>
      </c>
      <c r="R16" s="67">
        <v>17.489999999999998</v>
      </c>
      <c r="S16" s="67">
        <v>17.329999999999998</v>
      </c>
      <c r="T16" s="67">
        <v>434.87</v>
      </c>
      <c r="U16" s="67">
        <v>435.15</v>
      </c>
      <c r="V16" s="67">
        <v>435.47</v>
      </c>
      <c r="W16" s="97">
        <v>435.23</v>
      </c>
      <c r="X16" s="67">
        <v>17.47</v>
      </c>
      <c r="Y16" s="67">
        <v>17.3</v>
      </c>
      <c r="Z16" s="67">
        <v>1.92</v>
      </c>
    </row>
  </sheetData>
  <mergeCells count="1">
    <mergeCell ref="B2:H2"/>
  </mergeCells>
  <pageMargins left="0.7" right="0.7" top="0.75" bottom="0.75" header="0.3" footer="0.3"/>
  <headerFooter>
    <oddHeader>&amp;R&amp;"Calibri"&amp;10&amp;K000000 CORPORATE&amp;1#_x000D_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1B86EE9CF28547B008836B637479BF" ma:contentTypeVersion="14" ma:contentTypeDescription="Create a new document." ma:contentTypeScope="" ma:versionID="14398198e79cd6c10f555e980aa194e8">
  <xsd:schema xmlns:xsd="http://www.w3.org/2001/XMLSchema" xmlns:xs="http://www.w3.org/2001/XMLSchema" xmlns:p="http://schemas.microsoft.com/office/2006/metadata/properties" xmlns:ns2="66f45c64-3bd2-482e-82a5-2130ca67a9cc" xmlns:ns3="87c17e96-c443-4844-a7a9-af55d18b2721" targetNamespace="http://schemas.microsoft.com/office/2006/metadata/properties" ma:root="true" ma:fieldsID="1ec3db6c194002b892335a9a5033cfb7" ns2:_="" ns3:_="">
    <xsd:import namespace="66f45c64-3bd2-482e-82a5-2130ca67a9cc"/>
    <xsd:import namespace="87c17e96-c443-4844-a7a9-af55d18b27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45c64-3bd2-482e-82a5-2130ca67a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ecca80-7895-4330-b369-228561d92fb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c17e96-c443-4844-a7a9-af55d18b27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d7d5a98-654f-42eb-a6ff-388065d8b9a9}" ma:internalName="TaxCatchAll" ma:showField="CatchAllData" ma:web="87c17e96-c443-4844-a7a9-af55d18b2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c17e96-c443-4844-a7a9-af55d18b2721" xsi:nil="true"/>
    <lcf76f155ced4ddcb4097134ff3c332f xmlns="66f45c64-3bd2-482e-82a5-2130ca67a9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3EDB6C-BEF2-4F98-9A4A-903531F4AABB}"/>
</file>

<file path=customXml/itemProps2.xml><?xml version="1.0" encoding="utf-8"?>
<ds:datastoreItem xmlns:ds="http://schemas.openxmlformats.org/officeDocument/2006/customXml" ds:itemID="{9EC41A63-C5EE-4810-AF45-C3DF743F9212}"/>
</file>

<file path=customXml/itemProps3.xml><?xml version="1.0" encoding="utf-8"?>
<ds:datastoreItem xmlns:ds="http://schemas.openxmlformats.org/officeDocument/2006/customXml" ds:itemID="{2AE1898C-815A-47C0-A6B5-4784718A471F}"/>
</file>

<file path=docProps/app.xml><?xml version="1.0" encoding="utf-8"?>
<Properties xmlns="http://schemas.openxmlformats.org/officeDocument/2006/extended-properties" xmlns:vt="http://schemas.openxmlformats.org/officeDocument/2006/docPropsVTypes">
  <Application>Microsoft Excel Online</Application>
  <Manager/>
  <Company>LSE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Prabhakaran Raja (Tag IN)</dc:creator>
  <cp:keywords/>
  <dc:description/>
  <cp:lastModifiedBy/>
  <cp:revision/>
  <dcterms:created xsi:type="dcterms:W3CDTF">2013-06-27T11:03:14Z</dcterms:created>
  <dcterms:modified xsi:type="dcterms:W3CDTF">2023-09-27T20:57:37Z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2130662248</vt:i4>
  </property>
  <property fmtid="{D5CDD505-2E9C-101B-9397-08002B2CF9AE}" pid="3" name="_NewReviewCycle">
    <vt:lpwstr/>
  </property>
  <property fmtid="{D5CDD505-2E9C-101B-9397-08002B2CF9AE}" pid="4" name="_EmailSubject">
    <vt:lpwstr>Upload LSE document</vt:lpwstr>
  </property>
  <property fmtid="{D5CDD505-2E9C-101B-9397-08002B2CF9AE}" pid="5" name="_AuthorEmail">
    <vt:lpwstr>PTeillet@lseg.com</vt:lpwstr>
  </property>
  <property fmtid="{D5CDD505-2E9C-101B-9397-08002B2CF9AE}" pid="6" name="_AuthorEmailDisplayName">
    <vt:lpwstr>Teillet, Philippe</vt:lpwstr>
  </property>
  <property fmtid="{D5CDD505-2E9C-101B-9397-08002B2CF9AE}" pid="7" name="_PreviousAdHocReviewCycleID">
    <vt:i4>-1090000286</vt:i4>
  </property>
  <property fmtid="{D5CDD505-2E9C-101B-9397-08002B2CF9AE}" pid="8" name="_ReviewingToolsShownOnce">
    <vt:lpwstr/>
  </property>
  <property fmtid="{D5CDD505-2E9C-101B-9397-08002B2CF9AE}" pid="9" name="ContentTypeId">
    <vt:lpwstr>0x010100E31B86EE9CF28547B008836B637479BF</vt:lpwstr>
  </property>
  <property fmtid="{D5CDD505-2E9C-101B-9397-08002B2CF9AE}" pid="10" name="MediaServiceImageTags">
    <vt:lpwstr/>
  </property>
  <property fmtid="{D5CDD505-2E9C-101B-9397-08002B2CF9AE}" pid="11" name="MSIP_Label_16ffedc7-8dd7-4346-b906-eaa072ee5258_Enabled">
    <vt:lpwstr>true</vt:lpwstr>
  </property>
  <property fmtid="{D5CDD505-2E9C-101B-9397-08002B2CF9AE}" pid="12" name="MSIP_Label_16ffedc7-8dd7-4346-b906-eaa072ee5258_SetDate">
    <vt:lpwstr>2023-09-14T18:11:13Z</vt:lpwstr>
  </property>
  <property fmtid="{D5CDD505-2E9C-101B-9397-08002B2CF9AE}" pid="13" name="MSIP_Label_16ffedc7-8dd7-4346-b906-eaa072ee5258_Method">
    <vt:lpwstr>Standard</vt:lpwstr>
  </property>
  <property fmtid="{D5CDD505-2E9C-101B-9397-08002B2CF9AE}" pid="14" name="MSIP_Label_16ffedc7-8dd7-4346-b906-eaa072ee5258_Name">
    <vt:lpwstr>Corporate</vt:lpwstr>
  </property>
  <property fmtid="{D5CDD505-2E9C-101B-9397-08002B2CF9AE}" pid="15" name="MSIP_Label_16ffedc7-8dd7-4346-b906-eaa072ee5258_SiteId">
    <vt:lpwstr>287e9f0e-91ec-4cf0-b7a4-c63898072181</vt:lpwstr>
  </property>
  <property fmtid="{D5CDD505-2E9C-101B-9397-08002B2CF9AE}" pid="16" name="MSIP_Label_16ffedc7-8dd7-4346-b906-eaa072ee5258_ActionId">
    <vt:lpwstr>41c8cc47-fb5d-4ecc-8eec-ad86b3ed9173</vt:lpwstr>
  </property>
  <property fmtid="{D5CDD505-2E9C-101B-9397-08002B2CF9AE}" pid="17" name="MSIP_Label_16ffedc7-8dd7-4346-b906-eaa072ee5258_ContentBits">
    <vt:lpwstr>1</vt:lpwstr>
  </property>
</Properties>
</file>